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Cormant\RFP\"/>
    </mc:Choice>
  </mc:AlternateContent>
  <bookViews>
    <workbookView xWindow="0" yWindow="0" windowWidth="22245" windowHeight="8685" tabRatio="854"/>
  </bookViews>
  <sheets>
    <sheet name="Instructions for Evaluators" sheetId="9" r:id="rId1"/>
    <sheet name="Vendor Summary " sheetId="10" r:id="rId2"/>
    <sheet name="Instructions to Vendors" sheetId="5" r:id="rId3"/>
    <sheet name="Tech Evaluation Vendor X" sheetId="1" r:id="rId4"/>
    <sheet name="Pricing Evaluation Vendor X" sheetId="4" r:id="rId5"/>
    <sheet name="References Vendor X" sheetId="7" r:id="rId6"/>
  </sheets>
  <externalReferences>
    <externalReference r:id="rId7"/>
  </externalReferences>
  <definedNames>
    <definedName name="Compliance" localSheetId="0">'[1]Selectors (do not delete)'!$E$4:$E$8</definedName>
    <definedName name="Compliance">'Tech Evaluation Vendor X'!$E$246:$E$250</definedName>
    <definedName name="ComplianceS">#REF!</definedName>
    <definedName name="comply1" localSheetId="0">'[1]Selectors (do not delete)'!$E$4:$F$8</definedName>
    <definedName name="comply1">'Tech Evaluation Vendor X'!$H$247:$K$251</definedName>
    <definedName name="eval">'Tech Evaluation Vendor X'!$E$255:$E$259</definedName>
    <definedName name="evalscore" localSheetId="0">'[1]Selectors (do not delete)'!$H$4:$I$8</definedName>
    <definedName name="evalscore">'Tech Evaluation Vendor X'!$H$256:$K$260</definedName>
    <definedName name="evalscore1">'Tech Evaluation Vendor X'!$B$255:$C$259</definedName>
    <definedName name="Priority" localSheetId="0">'[1]Tech Evaluation Vendor X'!$G$245:$G$249</definedName>
    <definedName name="Priority">'Tech Evaluation Vendor X'!$E$237:$E$241</definedName>
    <definedName name="priority1" localSheetId="0">'[1]Tech Evaluation Vendor X'!$G$245:$J$249</definedName>
    <definedName name="priority1">'Tech Evaluation Vendor X'!$H$238:$K$242</definedName>
    <definedName name="priorityS">#REF!</definedName>
    <definedName name="priscore">'Tech Evaluation Vendor X'!$B$237:$C$241</definedName>
    <definedName name="vendorscore">'Tech Evaluation Vendor X'!$B$246:$C$250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 i="10" l="1"/>
  <c r="G19" i="10"/>
  <c r="G18" i="10"/>
  <c r="E20" i="10"/>
  <c r="E19" i="10"/>
  <c r="E18" i="10"/>
  <c r="C21" i="10"/>
  <c r="C20" i="10"/>
  <c r="B14" i="10"/>
  <c r="B12" i="10"/>
  <c r="B11" i="10"/>
  <c r="B9" i="10"/>
  <c r="B8" i="10"/>
  <c r="B7" i="10"/>
  <c r="B6" i="10"/>
  <c r="B5" i="10"/>
  <c r="B4" i="10"/>
  <c r="K5" i="1" l="1"/>
  <c r="N5" i="1" s="1"/>
  <c r="L5" i="1"/>
  <c r="M5" i="1"/>
  <c r="K6" i="1"/>
  <c r="L6" i="1"/>
  <c r="M6" i="1"/>
  <c r="K7" i="1"/>
  <c r="N7" i="1" s="1"/>
  <c r="L7" i="1"/>
  <c r="M7" i="1"/>
  <c r="K8" i="1"/>
  <c r="N8" i="1" s="1"/>
  <c r="L8" i="1"/>
  <c r="M8" i="1"/>
  <c r="P8" i="1" s="1"/>
  <c r="K9" i="1"/>
  <c r="L9" i="1"/>
  <c r="M9" i="1"/>
  <c r="K10" i="1"/>
  <c r="L10" i="1"/>
  <c r="M10" i="1"/>
  <c r="K11" i="1"/>
  <c r="N11" i="1" s="1"/>
  <c r="L11" i="1"/>
  <c r="M11" i="1"/>
  <c r="K12" i="1"/>
  <c r="L12" i="1"/>
  <c r="M12" i="1"/>
  <c r="K13" i="1"/>
  <c r="L13" i="1"/>
  <c r="M13" i="1"/>
  <c r="K14" i="1"/>
  <c r="L14" i="1"/>
  <c r="M14" i="1"/>
  <c r="K15" i="1"/>
  <c r="N15" i="1" s="1"/>
  <c r="L15" i="1"/>
  <c r="M15" i="1"/>
  <c r="K16" i="1"/>
  <c r="N16" i="1" s="1"/>
  <c r="L16" i="1"/>
  <c r="M16" i="1"/>
  <c r="K17" i="1"/>
  <c r="N17" i="1" s="1"/>
  <c r="L17" i="1"/>
  <c r="M17" i="1"/>
  <c r="K18" i="1"/>
  <c r="L18" i="1"/>
  <c r="M18" i="1"/>
  <c r="K19" i="1"/>
  <c r="N19" i="1" s="1"/>
  <c r="L19" i="1"/>
  <c r="M19" i="1"/>
  <c r="K20" i="1"/>
  <c r="N20" i="1" s="1"/>
  <c r="L20" i="1"/>
  <c r="M20" i="1"/>
  <c r="K21" i="1"/>
  <c r="L21" i="1"/>
  <c r="M21" i="1"/>
  <c r="K22" i="1"/>
  <c r="L22" i="1"/>
  <c r="M22" i="1"/>
  <c r="K23" i="1"/>
  <c r="N23" i="1" s="1"/>
  <c r="L23" i="1"/>
  <c r="M23" i="1"/>
  <c r="K24" i="1"/>
  <c r="N24" i="1" s="1"/>
  <c r="L24" i="1"/>
  <c r="M24" i="1"/>
  <c r="K25" i="1"/>
  <c r="L25" i="1"/>
  <c r="M25" i="1"/>
  <c r="K26" i="1"/>
  <c r="L26" i="1"/>
  <c r="M26" i="1"/>
  <c r="K27" i="1"/>
  <c r="N27" i="1" s="1"/>
  <c r="L27" i="1"/>
  <c r="M27" i="1"/>
  <c r="K29" i="1"/>
  <c r="N29" i="1" s="1"/>
  <c r="L29" i="1"/>
  <c r="M29" i="1"/>
  <c r="K30" i="1"/>
  <c r="L30" i="1"/>
  <c r="M30" i="1"/>
  <c r="K31" i="1"/>
  <c r="N31" i="1" s="1"/>
  <c r="L31" i="1"/>
  <c r="M31" i="1"/>
  <c r="K32" i="1"/>
  <c r="N32" i="1" s="1"/>
  <c r="L32" i="1"/>
  <c r="M32" i="1"/>
  <c r="K33" i="1"/>
  <c r="L33" i="1"/>
  <c r="M33" i="1"/>
  <c r="K34" i="1"/>
  <c r="L34" i="1"/>
  <c r="M34" i="1"/>
  <c r="K35" i="1"/>
  <c r="N35" i="1" s="1"/>
  <c r="L35" i="1"/>
  <c r="M35" i="1"/>
  <c r="K36" i="1"/>
  <c r="N36" i="1" s="1"/>
  <c r="L36" i="1"/>
  <c r="M36" i="1"/>
  <c r="K37" i="1"/>
  <c r="L37" i="1"/>
  <c r="M37" i="1"/>
  <c r="K38" i="1"/>
  <c r="L38" i="1"/>
  <c r="M38" i="1"/>
  <c r="K39" i="1"/>
  <c r="L39" i="1"/>
  <c r="M39" i="1"/>
  <c r="K40" i="1"/>
  <c r="N40" i="1" s="1"/>
  <c r="L40" i="1"/>
  <c r="M40" i="1"/>
  <c r="K41" i="1"/>
  <c r="L41" i="1"/>
  <c r="M41" i="1"/>
  <c r="K42" i="1"/>
  <c r="L42" i="1"/>
  <c r="M42" i="1"/>
  <c r="K43" i="1"/>
  <c r="N43" i="1" s="1"/>
  <c r="L43" i="1"/>
  <c r="M43" i="1"/>
  <c r="K44" i="1"/>
  <c r="N44" i="1" s="1"/>
  <c r="L44" i="1"/>
  <c r="M44" i="1"/>
  <c r="K45" i="1"/>
  <c r="L45" i="1"/>
  <c r="M45" i="1"/>
  <c r="K46" i="1"/>
  <c r="L46" i="1"/>
  <c r="M46" i="1"/>
  <c r="K47" i="1"/>
  <c r="N47" i="1" s="1"/>
  <c r="L47" i="1"/>
  <c r="M47" i="1"/>
  <c r="K48" i="1"/>
  <c r="N48" i="1" s="1"/>
  <c r="L48" i="1"/>
  <c r="M48" i="1"/>
  <c r="K49" i="1"/>
  <c r="L49" i="1"/>
  <c r="M49" i="1"/>
  <c r="K50" i="1"/>
  <c r="L50" i="1"/>
  <c r="M50" i="1"/>
  <c r="K51" i="1"/>
  <c r="N51" i="1" s="1"/>
  <c r="L51" i="1"/>
  <c r="M51" i="1"/>
  <c r="K52" i="1"/>
  <c r="N52" i="1" s="1"/>
  <c r="L52" i="1"/>
  <c r="M52" i="1"/>
  <c r="K53" i="1"/>
  <c r="L53" i="1"/>
  <c r="M53" i="1"/>
  <c r="K54" i="1"/>
  <c r="L54" i="1"/>
  <c r="M54" i="1"/>
  <c r="K55" i="1"/>
  <c r="L55" i="1"/>
  <c r="M55" i="1"/>
  <c r="K56" i="1"/>
  <c r="L56" i="1"/>
  <c r="M56" i="1"/>
  <c r="K57" i="1"/>
  <c r="L57" i="1"/>
  <c r="M57" i="1"/>
  <c r="K58" i="1"/>
  <c r="L58" i="1"/>
  <c r="M58" i="1"/>
  <c r="K59" i="1"/>
  <c r="N59" i="1" s="1"/>
  <c r="L59" i="1"/>
  <c r="M59" i="1"/>
  <c r="K60" i="1"/>
  <c r="N60" i="1" s="1"/>
  <c r="L60" i="1"/>
  <c r="M60" i="1"/>
  <c r="K61" i="1"/>
  <c r="N61" i="1" s="1"/>
  <c r="L61" i="1"/>
  <c r="M61" i="1"/>
  <c r="K62" i="1"/>
  <c r="L62" i="1"/>
  <c r="M62" i="1"/>
  <c r="K63" i="1"/>
  <c r="N63" i="1" s="1"/>
  <c r="L63" i="1"/>
  <c r="M63" i="1"/>
  <c r="K64" i="1"/>
  <c r="N64" i="1" s="1"/>
  <c r="L64" i="1"/>
  <c r="M64" i="1"/>
  <c r="K66" i="1"/>
  <c r="L66" i="1"/>
  <c r="M66" i="1"/>
  <c r="K67" i="1"/>
  <c r="N67" i="1" s="1"/>
  <c r="L67" i="1"/>
  <c r="M67" i="1"/>
  <c r="K68" i="1"/>
  <c r="N68" i="1" s="1"/>
  <c r="L68" i="1"/>
  <c r="M68" i="1"/>
  <c r="K69" i="1"/>
  <c r="L69" i="1"/>
  <c r="M69" i="1"/>
  <c r="K70" i="1"/>
  <c r="L70" i="1"/>
  <c r="M70" i="1"/>
  <c r="K71" i="1"/>
  <c r="N71" i="1" s="1"/>
  <c r="L71" i="1"/>
  <c r="M71" i="1"/>
  <c r="K72" i="1"/>
  <c r="N72" i="1" s="1"/>
  <c r="L72" i="1"/>
  <c r="M72" i="1"/>
  <c r="K73" i="1"/>
  <c r="L73" i="1"/>
  <c r="M73" i="1"/>
  <c r="K74" i="1"/>
  <c r="L74" i="1"/>
  <c r="M74" i="1"/>
  <c r="K75" i="1"/>
  <c r="L75" i="1"/>
  <c r="M75" i="1"/>
  <c r="K76" i="1"/>
  <c r="L76" i="1"/>
  <c r="M76" i="1"/>
  <c r="K77" i="1"/>
  <c r="L77" i="1"/>
  <c r="M77" i="1"/>
  <c r="K78" i="1"/>
  <c r="L78" i="1"/>
  <c r="M78" i="1"/>
  <c r="K79" i="1"/>
  <c r="L79" i="1"/>
  <c r="M79" i="1"/>
  <c r="K80" i="1"/>
  <c r="N80" i="1" s="1"/>
  <c r="L80" i="1"/>
  <c r="M80" i="1"/>
  <c r="K81" i="1"/>
  <c r="N81" i="1" s="1"/>
  <c r="L81" i="1"/>
  <c r="M81" i="1"/>
  <c r="K82" i="1"/>
  <c r="L82" i="1"/>
  <c r="M82" i="1"/>
  <c r="K83" i="1"/>
  <c r="N83" i="1" s="1"/>
  <c r="L83" i="1"/>
  <c r="M83" i="1"/>
  <c r="K85" i="1"/>
  <c r="N85" i="1" s="1"/>
  <c r="L85" i="1"/>
  <c r="M85" i="1"/>
  <c r="M106" i="1" s="1"/>
  <c r="K86" i="1"/>
  <c r="L86" i="1"/>
  <c r="M86" i="1"/>
  <c r="K87" i="1"/>
  <c r="N87" i="1" s="1"/>
  <c r="L87" i="1"/>
  <c r="M87" i="1"/>
  <c r="K88" i="1"/>
  <c r="N88" i="1" s="1"/>
  <c r="L88" i="1"/>
  <c r="M88" i="1"/>
  <c r="K89" i="1"/>
  <c r="N89" i="1" s="1"/>
  <c r="L89" i="1"/>
  <c r="M89" i="1"/>
  <c r="K90" i="1"/>
  <c r="L90" i="1"/>
  <c r="M90" i="1"/>
  <c r="K91" i="1"/>
  <c r="N91" i="1" s="1"/>
  <c r="L91" i="1"/>
  <c r="M91" i="1"/>
  <c r="K92" i="1"/>
  <c r="N92" i="1" s="1"/>
  <c r="L92" i="1"/>
  <c r="M92" i="1"/>
  <c r="K93" i="1"/>
  <c r="N93" i="1" s="1"/>
  <c r="L93" i="1"/>
  <c r="M93" i="1"/>
  <c r="K94" i="1"/>
  <c r="L94" i="1"/>
  <c r="M94" i="1"/>
  <c r="K95" i="1"/>
  <c r="N95" i="1" s="1"/>
  <c r="L95" i="1"/>
  <c r="M95" i="1"/>
  <c r="K96" i="1"/>
  <c r="L96" i="1"/>
  <c r="M96" i="1"/>
  <c r="N96" i="1"/>
  <c r="K97" i="1"/>
  <c r="L97" i="1"/>
  <c r="M97" i="1"/>
  <c r="K98" i="1"/>
  <c r="L98" i="1"/>
  <c r="M98" i="1"/>
  <c r="K99" i="1"/>
  <c r="L99" i="1"/>
  <c r="M99" i="1"/>
  <c r="K100" i="1"/>
  <c r="N100" i="1" s="1"/>
  <c r="L100" i="1"/>
  <c r="M100" i="1"/>
  <c r="K101" i="1"/>
  <c r="N101" i="1" s="1"/>
  <c r="L101" i="1"/>
  <c r="M101" i="1"/>
  <c r="K102" i="1"/>
  <c r="L102" i="1"/>
  <c r="M102" i="1"/>
  <c r="K103" i="1"/>
  <c r="N103" i="1" s="1"/>
  <c r="L103" i="1"/>
  <c r="M103" i="1"/>
  <c r="K104" i="1"/>
  <c r="N104" i="1" s="1"/>
  <c r="L104" i="1"/>
  <c r="M104" i="1"/>
  <c r="K105" i="1"/>
  <c r="N105" i="1" s="1"/>
  <c r="L105" i="1"/>
  <c r="M105" i="1"/>
  <c r="L106" i="1"/>
  <c r="K107" i="1"/>
  <c r="L107" i="1"/>
  <c r="M107" i="1"/>
  <c r="M135" i="1" s="1"/>
  <c r="K108" i="1"/>
  <c r="N108" i="1" s="1"/>
  <c r="L108" i="1"/>
  <c r="M108" i="1"/>
  <c r="K109" i="1"/>
  <c r="N109" i="1" s="1"/>
  <c r="L109" i="1"/>
  <c r="M109" i="1"/>
  <c r="K110" i="1"/>
  <c r="N110" i="1" s="1"/>
  <c r="L110" i="1"/>
  <c r="M110" i="1"/>
  <c r="K111" i="1"/>
  <c r="L111" i="1"/>
  <c r="M111" i="1"/>
  <c r="K112" i="1"/>
  <c r="N112" i="1" s="1"/>
  <c r="L112" i="1"/>
  <c r="M112" i="1"/>
  <c r="K113" i="1"/>
  <c r="L113" i="1"/>
  <c r="M113" i="1"/>
  <c r="K114" i="1"/>
  <c r="N114" i="1" s="1"/>
  <c r="L114" i="1"/>
  <c r="M114" i="1"/>
  <c r="K115" i="1"/>
  <c r="L115" i="1"/>
  <c r="M115" i="1"/>
  <c r="K116" i="1"/>
  <c r="L116" i="1"/>
  <c r="M116" i="1"/>
  <c r="K117" i="1"/>
  <c r="L117" i="1"/>
  <c r="M117" i="1"/>
  <c r="K118" i="1"/>
  <c r="N118" i="1" s="1"/>
  <c r="L118" i="1"/>
  <c r="M118" i="1"/>
  <c r="K119" i="1"/>
  <c r="N119" i="1" s="1"/>
  <c r="L119" i="1"/>
  <c r="M119" i="1"/>
  <c r="K120" i="1"/>
  <c r="N120" i="1" s="1"/>
  <c r="L120" i="1"/>
  <c r="M120" i="1"/>
  <c r="K121" i="1"/>
  <c r="N121" i="1" s="1"/>
  <c r="L121" i="1"/>
  <c r="M121" i="1"/>
  <c r="K122" i="1"/>
  <c r="N122" i="1" s="1"/>
  <c r="L122" i="1"/>
  <c r="M122" i="1"/>
  <c r="K123" i="1"/>
  <c r="N123" i="1" s="1"/>
  <c r="L123" i="1"/>
  <c r="M123" i="1"/>
  <c r="K124" i="1"/>
  <c r="N124" i="1" s="1"/>
  <c r="L124" i="1"/>
  <c r="M124" i="1"/>
  <c r="K125" i="1"/>
  <c r="N125" i="1" s="1"/>
  <c r="L125" i="1"/>
  <c r="M125" i="1"/>
  <c r="K126" i="1"/>
  <c r="N126" i="1" s="1"/>
  <c r="L126" i="1"/>
  <c r="M126" i="1"/>
  <c r="K127" i="1"/>
  <c r="N127" i="1" s="1"/>
  <c r="L127" i="1"/>
  <c r="M127" i="1"/>
  <c r="K128" i="1"/>
  <c r="N128" i="1" s="1"/>
  <c r="L128" i="1"/>
  <c r="M128" i="1"/>
  <c r="K129" i="1"/>
  <c r="N129" i="1" s="1"/>
  <c r="L129" i="1"/>
  <c r="M129" i="1"/>
  <c r="K130" i="1"/>
  <c r="N130" i="1" s="1"/>
  <c r="L130" i="1"/>
  <c r="M130" i="1"/>
  <c r="K131" i="1"/>
  <c r="L131" i="1"/>
  <c r="M131" i="1"/>
  <c r="K132" i="1"/>
  <c r="L132" i="1"/>
  <c r="M132" i="1"/>
  <c r="K133" i="1"/>
  <c r="L133" i="1"/>
  <c r="M133" i="1"/>
  <c r="K134" i="1"/>
  <c r="N134" i="1" s="1"/>
  <c r="L134" i="1"/>
  <c r="M134" i="1"/>
  <c r="K136" i="1"/>
  <c r="N136" i="1" s="1"/>
  <c r="L136" i="1"/>
  <c r="M136" i="1"/>
  <c r="K137" i="1"/>
  <c r="N137" i="1" s="1"/>
  <c r="L137" i="1"/>
  <c r="M137" i="1"/>
  <c r="K138" i="1"/>
  <c r="N138" i="1" s="1"/>
  <c r="L138" i="1"/>
  <c r="M138" i="1"/>
  <c r="K139" i="1"/>
  <c r="L139" i="1"/>
  <c r="M139" i="1"/>
  <c r="K140" i="1"/>
  <c r="N140" i="1" s="1"/>
  <c r="L140" i="1"/>
  <c r="M140" i="1"/>
  <c r="K141" i="1"/>
  <c r="N141" i="1" s="1"/>
  <c r="L141" i="1"/>
  <c r="M141" i="1"/>
  <c r="K142" i="1"/>
  <c r="N142" i="1" s="1"/>
  <c r="L142" i="1"/>
  <c r="M142" i="1"/>
  <c r="K143" i="1"/>
  <c r="L143" i="1"/>
  <c r="M143" i="1"/>
  <c r="K144" i="1"/>
  <c r="N144" i="1" s="1"/>
  <c r="L144" i="1"/>
  <c r="M144" i="1"/>
  <c r="K145" i="1"/>
  <c r="L145" i="1"/>
  <c r="M145" i="1"/>
  <c r="K146" i="1"/>
  <c r="N146" i="1" s="1"/>
  <c r="L146" i="1"/>
  <c r="M146" i="1"/>
  <c r="K147" i="1"/>
  <c r="L147" i="1"/>
  <c r="M147" i="1"/>
  <c r="K148" i="1"/>
  <c r="L148" i="1"/>
  <c r="M148" i="1"/>
  <c r="K149" i="1"/>
  <c r="N149" i="1" s="1"/>
  <c r="L149" i="1"/>
  <c r="M149" i="1"/>
  <c r="K150" i="1"/>
  <c r="N150" i="1" s="1"/>
  <c r="L150" i="1"/>
  <c r="M150" i="1"/>
  <c r="K152" i="1"/>
  <c r="L152" i="1"/>
  <c r="L176" i="1" s="1"/>
  <c r="M152" i="1"/>
  <c r="M176" i="1" s="1"/>
  <c r="K153" i="1"/>
  <c r="N153" i="1" s="1"/>
  <c r="L153" i="1"/>
  <c r="M153" i="1"/>
  <c r="K154" i="1"/>
  <c r="N154" i="1" s="1"/>
  <c r="L154" i="1"/>
  <c r="M154" i="1"/>
  <c r="K155" i="1"/>
  <c r="L155" i="1"/>
  <c r="M155" i="1"/>
  <c r="K156" i="1"/>
  <c r="N156" i="1" s="1"/>
  <c r="L156" i="1"/>
  <c r="M156" i="1"/>
  <c r="K157" i="1"/>
  <c r="N157" i="1" s="1"/>
  <c r="L157" i="1"/>
  <c r="M157" i="1"/>
  <c r="K158" i="1"/>
  <c r="N158" i="1" s="1"/>
  <c r="L158" i="1"/>
  <c r="M158" i="1"/>
  <c r="K159" i="1"/>
  <c r="L159" i="1"/>
  <c r="M159" i="1"/>
  <c r="K160" i="1"/>
  <c r="N160" i="1" s="1"/>
  <c r="L160" i="1"/>
  <c r="M160" i="1"/>
  <c r="K161" i="1"/>
  <c r="L161" i="1"/>
  <c r="M161" i="1"/>
  <c r="K162" i="1"/>
  <c r="N162" i="1" s="1"/>
  <c r="L162" i="1"/>
  <c r="M162" i="1"/>
  <c r="K163" i="1"/>
  <c r="L163" i="1"/>
  <c r="M163" i="1"/>
  <c r="K164" i="1"/>
  <c r="N164" i="1" s="1"/>
  <c r="L164" i="1"/>
  <c r="M164" i="1"/>
  <c r="K165" i="1"/>
  <c r="L165" i="1"/>
  <c r="M165" i="1"/>
  <c r="K166" i="1"/>
  <c r="L166" i="1"/>
  <c r="M166" i="1"/>
  <c r="K167" i="1"/>
  <c r="N167" i="1" s="1"/>
  <c r="L167" i="1"/>
  <c r="M167" i="1"/>
  <c r="K168" i="1"/>
  <c r="N168" i="1" s="1"/>
  <c r="L168" i="1"/>
  <c r="M168" i="1"/>
  <c r="K169" i="1"/>
  <c r="N169" i="1" s="1"/>
  <c r="L169" i="1"/>
  <c r="M169" i="1"/>
  <c r="K170" i="1"/>
  <c r="N170" i="1" s="1"/>
  <c r="L170" i="1"/>
  <c r="M170" i="1"/>
  <c r="K171" i="1"/>
  <c r="N171" i="1" s="1"/>
  <c r="L171" i="1"/>
  <c r="M171" i="1"/>
  <c r="K172" i="1"/>
  <c r="N172" i="1" s="1"/>
  <c r="L172" i="1"/>
  <c r="M172" i="1"/>
  <c r="K173" i="1"/>
  <c r="N173" i="1" s="1"/>
  <c r="L173" i="1"/>
  <c r="M173" i="1"/>
  <c r="K174" i="1"/>
  <c r="N174" i="1" s="1"/>
  <c r="L174" i="1"/>
  <c r="M174" i="1"/>
  <c r="K175" i="1"/>
  <c r="L175" i="1"/>
  <c r="M175" i="1"/>
  <c r="K177" i="1"/>
  <c r="N177" i="1" s="1"/>
  <c r="L177" i="1"/>
  <c r="M177" i="1"/>
  <c r="K178" i="1"/>
  <c r="L178" i="1"/>
  <c r="M178" i="1"/>
  <c r="K179" i="1"/>
  <c r="L179" i="1"/>
  <c r="M179" i="1"/>
  <c r="K180" i="1"/>
  <c r="N180" i="1" s="1"/>
  <c r="L180" i="1"/>
  <c r="M180" i="1"/>
  <c r="K181" i="1"/>
  <c r="L181" i="1"/>
  <c r="M181" i="1"/>
  <c r="K182" i="1"/>
  <c r="N182" i="1" s="1"/>
  <c r="L182" i="1"/>
  <c r="M182" i="1"/>
  <c r="K183" i="1"/>
  <c r="N183" i="1" s="1"/>
  <c r="L183" i="1"/>
  <c r="M183" i="1"/>
  <c r="K184" i="1"/>
  <c r="N184" i="1" s="1"/>
  <c r="L184" i="1"/>
  <c r="M184" i="1"/>
  <c r="K185" i="1"/>
  <c r="N185" i="1" s="1"/>
  <c r="L185" i="1"/>
  <c r="M185" i="1"/>
  <c r="K186" i="1"/>
  <c r="N186" i="1" s="1"/>
  <c r="L186" i="1"/>
  <c r="M186" i="1"/>
  <c r="K187" i="1"/>
  <c r="N187" i="1" s="1"/>
  <c r="L187" i="1"/>
  <c r="M187" i="1"/>
  <c r="K188" i="1"/>
  <c r="N188" i="1" s="1"/>
  <c r="L188" i="1"/>
  <c r="M188" i="1"/>
  <c r="K189" i="1"/>
  <c r="N189" i="1" s="1"/>
  <c r="L189" i="1"/>
  <c r="M189" i="1"/>
  <c r="K191" i="1"/>
  <c r="L191" i="1"/>
  <c r="L199" i="1" s="1"/>
  <c r="M191" i="1"/>
  <c r="M199" i="1" s="1"/>
  <c r="K192" i="1"/>
  <c r="L192" i="1"/>
  <c r="M192" i="1"/>
  <c r="K193" i="1"/>
  <c r="L193" i="1"/>
  <c r="M193" i="1"/>
  <c r="K194" i="1"/>
  <c r="L194" i="1"/>
  <c r="M194" i="1"/>
  <c r="K195" i="1"/>
  <c r="L195" i="1"/>
  <c r="M195" i="1"/>
  <c r="K196" i="1"/>
  <c r="N196" i="1" s="1"/>
  <c r="L196" i="1"/>
  <c r="M196" i="1"/>
  <c r="K197" i="1"/>
  <c r="N197" i="1" s="1"/>
  <c r="L197" i="1"/>
  <c r="O197" i="1" s="1"/>
  <c r="M197" i="1"/>
  <c r="K198" i="1"/>
  <c r="N198" i="1" s="1"/>
  <c r="L198" i="1"/>
  <c r="M198" i="1"/>
  <c r="K200" i="1"/>
  <c r="N200" i="1" s="1"/>
  <c r="L200" i="1"/>
  <c r="L216" i="1" s="1"/>
  <c r="M200" i="1"/>
  <c r="M216" i="1" s="1"/>
  <c r="K201" i="1"/>
  <c r="N201" i="1" s="1"/>
  <c r="L201" i="1"/>
  <c r="M201" i="1"/>
  <c r="K202" i="1"/>
  <c r="N202" i="1" s="1"/>
  <c r="L202" i="1"/>
  <c r="M202" i="1"/>
  <c r="K203" i="1"/>
  <c r="N203" i="1" s="1"/>
  <c r="L203" i="1"/>
  <c r="M203" i="1"/>
  <c r="K204" i="1"/>
  <c r="N204" i="1" s="1"/>
  <c r="L204" i="1"/>
  <c r="M204" i="1"/>
  <c r="K205" i="1"/>
  <c r="N205" i="1" s="1"/>
  <c r="L205" i="1"/>
  <c r="M205" i="1"/>
  <c r="K206" i="1"/>
  <c r="N206" i="1" s="1"/>
  <c r="L206" i="1"/>
  <c r="M206" i="1"/>
  <c r="K207" i="1"/>
  <c r="N207" i="1" s="1"/>
  <c r="L207" i="1"/>
  <c r="M207" i="1"/>
  <c r="K208" i="1"/>
  <c r="N208" i="1" s="1"/>
  <c r="L208" i="1"/>
  <c r="M208" i="1"/>
  <c r="K209" i="1"/>
  <c r="N209" i="1" s="1"/>
  <c r="L209" i="1"/>
  <c r="M209" i="1"/>
  <c r="K210" i="1"/>
  <c r="N210" i="1" s="1"/>
  <c r="L210" i="1"/>
  <c r="M210" i="1"/>
  <c r="K211" i="1"/>
  <c r="L211" i="1"/>
  <c r="M211" i="1"/>
  <c r="K212" i="1"/>
  <c r="L212" i="1"/>
  <c r="M212" i="1"/>
  <c r="K213" i="1"/>
  <c r="L213" i="1"/>
  <c r="M213" i="1"/>
  <c r="K214" i="1"/>
  <c r="L214" i="1"/>
  <c r="M214" i="1"/>
  <c r="K215" i="1"/>
  <c r="L215" i="1"/>
  <c r="M215" i="1"/>
  <c r="K217" i="1"/>
  <c r="N217" i="1" s="1"/>
  <c r="L217" i="1"/>
  <c r="M217" i="1"/>
  <c r="M232" i="1" s="1"/>
  <c r="K218" i="1"/>
  <c r="N218" i="1" s="1"/>
  <c r="L218" i="1"/>
  <c r="M218" i="1"/>
  <c r="K219" i="1"/>
  <c r="L219" i="1"/>
  <c r="M219" i="1"/>
  <c r="K220" i="1"/>
  <c r="N220" i="1" s="1"/>
  <c r="L220" i="1"/>
  <c r="M220" i="1"/>
  <c r="K221" i="1"/>
  <c r="L221" i="1"/>
  <c r="M221" i="1"/>
  <c r="K222" i="1"/>
  <c r="N222" i="1" s="1"/>
  <c r="L222" i="1"/>
  <c r="M222" i="1"/>
  <c r="K223" i="1"/>
  <c r="N223" i="1" s="1"/>
  <c r="L223" i="1"/>
  <c r="M223" i="1"/>
  <c r="K224" i="1"/>
  <c r="N224" i="1" s="1"/>
  <c r="L224" i="1"/>
  <c r="M224" i="1"/>
  <c r="K225" i="1"/>
  <c r="N225" i="1" s="1"/>
  <c r="L225" i="1"/>
  <c r="M225" i="1"/>
  <c r="K226" i="1"/>
  <c r="L226" i="1"/>
  <c r="M226" i="1"/>
  <c r="K227" i="1"/>
  <c r="L227" i="1"/>
  <c r="M227" i="1"/>
  <c r="K228" i="1"/>
  <c r="L228" i="1"/>
  <c r="M228" i="1"/>
  <c r="K229" i="1"/>
  <c r="L229" i="1"/>
  <c r="M229" i="1"/>
  <c r="K230" i="1"/>
  <c r="N230" i="1" s="1"/>
  <c r="L230" i="1"/>
  <c r="M230" i="1"/>
  <c r="K231" i="1"/>
  <c r="N231" i="1" s="1"/>
  <c r="L231" i="1"/>
  <c r="M231" i="1"/>
  <c r="M190" i="1" l="1"/>
  <c r="O225" i="1"/>
  <c r="P13" i="1"/>
  <c r="P88" i="1"/>
  <c r="P167" i="1"/>
  <c r="P203" i="1"/>
  <c r="P198" i="1"/>
  <c r="O96" i="1"/>
  <c r="O161" i="1"/>
  <c r="O103" i="1"/>
  <c r="O7" i="1"/>
  <c r="O123" i="1"/>
  <c r="P210" i="1"/>
  <c r="O186" i="1"/>
  <c r="P96" i="1"/>
  <c r="O71" i="1"/>
  <c r="P57" i="1"/>
  <c r="O8" i="1"/>
  <c r="O177" i="1"/>
  <c r="O129" i="1"/>
  <c r="P29" i="1"/>
  <c r="P166" i="1"/>
  <c r="O139" i="1"/>
  <c r="P99" i="1"/>
  <c r="O162" i="1"/>
  <c r="O117" i="1"/>
  <c r="P100" i="1"/>
  <c r="O36" i="1"/>
  <c r="P162" i="1"/>
  <c r="O152" i="1"/>
  <c r="O176" i="1" s="1"/>
  <c r="D10" i="10" s="1"/>
  <c r="P143" i="1"/>
  <c r="P17" i="1"/>
  <c r="P195" i="1"/>
  <c r="O169" i="1"/>
  <c r="P148" i="1"/>
  <c r="O142" i="1"/>
  <c r="O77" i="1"/>
  <c r="L84" i="1"/>
  <c r="O76" i="1"/>
  <c r="O45" i="1"/>
  <c r="L65" i="1"/>
  <c r="O41" i="1"/>
  <c r="M84" i="1"/>
  <c r="O37" i="1"/>
  <c r="P152" i="1"/>
  <c r="P176" i="1" s="1"/>
  <c r="F10" i="10" s="1"/>
  <c r="O88" i="1"/>
  <c r="P75" i="1"/>
  <c r="P56" i="1"/>
  <c r="O51" i="1"/>
  <c r="P161" i="1"/>
  <c r="O226" i="1"/>
  <c r="P111" i="1"/>
  <c r="P221" i="1"/>
  <c r="O178" i="1"/>
  <c r="P165" i="1"/>
  <c r="P155" i="1"/>
  <c r="P131" i="1"/>
  <c r="P39" i="1"/>
  <c r="O218" i="1"/>
  <c r="P215" i="1"/>
  <c r="P213" i="1"/>
  <c r="O201" i="1"/>
  <c r="O198" i="1"/>
  <c r="N152" i="1"/>
  <c r="P146" i="1"/>
  <c r="O133" i="1"/>
  <c r="N76" i="1"/>
  <c r="P52" i="1"/>
  <c r="N45" i="1"/>
  <c r="O40" i="1"/>
  <c r="O219" i="1"/>
  <c r="P193" i="1"/>
  <c r="P133" i="1"/>
  <c r="P115" i="1"/>
  <c r="P104" i="1"/>
  <c r="P55" i="1"/>
  <c r="O52" i="1"/>
  <c r="P45" i="1"/>
  <c r="P12" i="1"/>
  <c r="P214" i="1"/>
  <c r="P194" i="1"/>
  <c r="O214" i="1"/>
  <c r="P207" i="1"/>
  <c r="N214" i="1"/>
  <c r="P205" i="1"/>
  <c r="O187" i="1"/>
  <c r="P109" i="1"/>
  <c r="O104" i="1"/>
  <c r="O25" i="1"/>
  <c r="P202" i="1"/>
  <c r="P158" i="1"/>
  <c r="P136" i="1"/>
  <c r="P151" i="1" s="1"/>
  <c r="F9" i="10" s="1"/>
  <c r="P117" i="1"/>
  <c r="P101" i="1"/>
  <c r="O72" i="1"/>
  <c r="P223" i="1"/>
  <c r="O217" i="1"/>
  <c r="O232" i="1" s="1"/>
  <c r="D14" i="10" s="1"/>
  <c r="O202" i="1"/>
  <c r="O191" i="1"/>
  <c r="O199" i="1" s="1"/>
  <c r="D12" i="10" s="1"/>
  <c r="P187" i="1"/>
  <c r="O163" i="1"/>
  <c r="O136" i="1"/>
  <c r="O151" i="1" s="1"/>
  <c r="D9" i="10" s="1"/>
  <c r="N133" i="1"/>
  <c r="O97" i="1"/>
  <c r="O95" i="1"/>
  <c r="P81" i="1"/>
  <c r="P79" i="1"/>
  <c r="O53" i="1"/>
  <c r="P36" i="1"/>
  <c r="O17" i="1"/>
  <c r="P231" i="1"/>
  <c r="P226" i="1"/>
  <c r="P218" i="1"/>
  <c r="O210" i="1"/>
  <c r="O194" i="1"/>
  <c r="O185" i="1"/>
  <c r="P183" i="1"/>
  <c r="P178" i="1"/>
  <c r="P171" i="1"/>
  <c r="O166" i="1"/>
  <c r="P145" i="1"/>
  <c r="P142" i="1"/>
  <c r="O111" i="1"/>
  <c r="O100" i="1"/>
  <c r="P89" i="1"/>
  <c r="P61" i="1"/>
  <c r="O56" i="1"/>
  <c r="O29" i="1"/>
  <c r="O23" i="1"/>
  <c r="O9" i="1"/>
  <c r="N194" i="1"/>
  <c r="P189" i="1"/>
  <c r="P182" i="1"/>
  <c r="P181" i="1"/>
  <c r="N178" i="1"/>
  <c r="N166" i="1"/>
  <c r="P147" i="1"/>
  <c r="N139" i="1"/>
  <c r="P116" i="1"/>
  <c r="N111" i="1"/>
  <c r="P107" i="1"/>
  <c r="P135" i="1" s="1"/>
  <c r="F8" i="10" s="1"/>
  <c r="P77" i="1"/>
  <c r="P76" i="1"/>
  <c r="N56" i="1"/>
  <c r="O179" i="1"/>
  <c r="O81" i="1"/>
  <c r="P229" i="1"/>
  <c r="N215" i="1"/>
  <c r="O230" i="1"/>
  <c r="P219" i="1"/>
  <c r="O182" i="1"/>
  <c r="O171" i="1"/>
  <c r="O148" i="1"/>
  <c r="O115" i="1"/>
  <c r="O73" i="1"/>
  <c r="O61" i="1"/>
  <c r="P24" i="1"/>
  <c r="O13" i="1"/>
  <c r="O227" i="1"/>
  <c r="O57" i="1"/>
  <c r="P230" i="1"/>
  <c r="N226" i="1"/>
  <c r="O203" i="1"/>
  <c r="N221" i="1"/>
  <c r="N219" i="1"/>
  <c r="O211" i="1"/>
  <c r="O209" i="1"/>
  <c r="N195" i="1"/>
  <c r="P186" i="1"/>
  <c r="N148" i="1"/>
  <c r="P132" i="1"/>
  <c r="N117" i="1"/>
  <c r="N115" i="1"/>
  <c r="O109" i="1"/>
  <c r="O91" i="1"/>
  <c r="O87" i="1"/>
  <c r="P85" i="1"/>
  <c r="P106" i="1" s="1"/>
  <c r="F7" i="10" s="1"/>
  <c r="P72" i="1"/>
  <c r="M65" i="1"/>
  <c r="P41" i="1"/>
  <c r="P40" i="1"/>
  <c r="O35" i="1"/>
  <c r="O24" i="1"/>
  <c r="O12" i="1"/>
  <c r="N12" i="1"/>
  <c r="O229" i="1"/>
  <c r="O213" i="1"/>
  <c r="O193" i="1"/>
  <c r="O181" i="1"/>
  <c r="O130" i="1"/>
  <c r="O99" i="1"/>
  <c r="O175" i="1"/>
  <c r="O159" i="1"/>
  <c r="O69" i="1"/>
  <c r="O49" i="1"/>
  <c r="O33" i="1"/>
  <c r="O21" i="1"/>
  <c r="P225" i="1"/>
  <c r="O223" i="1"/>
  <c r="P209" i="1"/>
  <c r="O207" i="1"/>
  <c r="P177" i="1"/>
  <c r="P174" i="1"/>
  <c r="O173" i="1"/>
  <c r="O158" i="1"/>
  <c r="P149" i="1"/>
  <c r="O146" i="1"/>
  <c r="P120" i="1"/>
  <c r="O119" i="1"/>
  <c r="N107" i="1"/>
  <c r="P105" i="1"/>
  <c r="P95" i="1"/>
  <c r="O93" i="1"/>
  <c r="O83" i="1"/>
  <c r="N79" i="1"/>
  <c r="N77" i="1"/>
  <c r="P68" i="1"/>
  <c r="O67" i="1"/>
  <c r="P64" i="1"/>
  <c r="O63" i="1"/>
  <c r="N57" i="1"/>
  <c r="P48" i="1"/>
  <c r="O47" i="1"/>
  <c r="N41" i="1"/>
  <c r="P32" i="1"/>
  <c r="O31" i="1"/>
  <c r="P20" i="1"/>
  <c r="O19" i="1"/>
  <c r="N13" i="1"/>
  <c r="K232" i="1"/>
  <c r="P228" i="1"/>
  <c r="P222" i="1"/>
  <c r="O221" i="1"/>
  <c r="P212" i="1"/>
  <c r="P206" i="1"/>
  <c r="O205" i="1"/>
  <c r="K199" i="1"/>
  <c r="O189" i="1"/>
  <c r="O174" i="1"/>
  <c r="P173" i="1"/>
  <c r="P163" i="1"/>
  <c r="O149" i="1"/>
  <c r="P123" i="1"/>
  <c r="O120" i="1"/>
  <c r="P92" i="1"/>
  <c r="P73" i="1"/>
  <c r="O68" i="1"/>
  <c r="O64" i="1"/>
  <c r="P53" i="1"/>
  <c r="O48" i="1"/>
  <c r="P37" i="1"/>
  <c r="O32" i="1"/>
  <c r="P25" i="1"/>
  <c r="O20" i="1"/>
  <c r="P19" i="1"/>
  <c r="P9" i="1"/>
  <c r="P211" i="1"/>
  <c r="O206" i="1"/>
  <c r="P191" i="1"/>
  <c r="P199" i="1" s="1"/>
  <c r="F12" i="10" s="1"/>
  <c r="P179" i="1"/>
  <c r="K176" i="1"/>
  <c r="P170" i="1"/>
  <c r="N165" i="1"/>
  <c r="N163" i="1"/>
  <c r="O155" i="1"/>
  <c r="O145" i="1"/>
  <c r="N143" i="1"/>
  <c r="O127" i="1"/>
  <c r="N116" i="1"/>
  <c r="O113" i="1"/>
  <c r="P108" i="1"/>
  <c r="O107" i="1"/>
  <c r="O135" i="1" s="1"/>
  <c r="D8" i="10" s="1"/>
  <c r="O105" i="1"/>
  <c r="P97" i="1"/>
  <c r="O92" i="1"/>
  <c r="O89" i="1"/>
  <c r="P80" i="1"/>
  <c r="O79" i="1"/>
  <c r="N75" i="1"/>
  <c r="N73" i="1"/>
  <c r="P60" i="1"/>
  <c r="O59" i="1"/>
  <c r="N55" i="1"/>
  <c r="N53" i="1"/>
  <c r="P44" i="1"/>
  <c r="O43" i="1"/>
  <c r="N39" i="1"/>
  <c r="N37" i="1"/>
  <c r="N25" i="1"/>
  <c r="P16" i="1"/>
  <c r="O15" i="1"/>
  <c r="N9" i="1"/>
  <c r="K216" i="1"/>
  <c r="O222" i="1"/>
  <c r="N227" i="1"/>
  <c r="N213" i="1"/>
  <c r="N211" i="1"/>
  <c r="N193" i="1"/>
  <c r="N191" i="1"/>
  <c r="N181" i="1"/>
  <c r="N179" i="1"/>
  <c r="P175" i="1"/>
  <c r="O170" i="1"/>
  <c r="P169" i="1"/>
  <c r="O167" i="1"/>
  <c r="P159" i="1"/>
  <c r="N155" i="1"/>
  <c r="M151" i="1"/>
  <c r="N145" i="1"/>
  <c r="O132" i="1"/>
  <c r="P130" i="1"/>
  <c r="P129" i="1"/>
  <c r="O126" i="1"/>
  <c r="P114" i="1"/>
  <c r="O108" i="1"/>
  <c r="N99" i="1"/>
  <c r="N97" i="1"/>
  <c r="O80" i="1"/>
  <c r="P69" i="1"/>
  <c r="O60" i="1"/>
  <c r="P59" i="1"/>
  <c r="P49" i="1"/>
  <c r="O44" i="1"/>
  <c r="P43" i="1"/>
  <c r="P33" i="1"/>
  <c r="P21" i="1"/>
  <c r="O16" i="1"/>
  <c r="P5" i="1"/>
  <c r="P227" i="1"/>
  <c r="N229" i="1"/>
  <c r="O231" i="1"/>
  <c r="P217" i="1"/>
  <c r="P232" i="1" s="1"/>
  <c r="F14" i="10" s="1"/>
  <c r="O215" i="1"/>
  <c r="P201" i="1"/>
  <c r="P197" i="1"/>
  <c r="O195" i="1"/>
  <c r="P185" i="1"/>
  <c r="O183" i="1"/>
  <c r="N175" i="1"/>
  <c r="O165" i="1"/>
  <c r="N161" i="1"/>
  <c r="N159" i="1"/>
  <c r="L151" i="1"/>
  <c r="P139" i="1"/>
  <c r="N132" i="1"/>
  <c r="P126" i="1"/>
  <c r="O116" i="1"/>
  <c r="O114" i="1"/>
  <c r="O101" i="1"/>
  <c r="P93" i="1"/>
  <c r="O85" i="1"/>
  <c r="O106" i="1" s="1"/>
  <c r="D7" i="10" s="1"/>
  <c r="O75" i="1"/>
  <c r="N69" i="1"/>
  <c r="O55" i="1"/>
  <c r="N49" i="1"/>
  <c r="O39" i="1"/>
  <c r="N33" i="1"/>
  <c r="O27" i="1"/>
  <c r="N21" i="1"/>
  <c r="O11" i="1"/>
  <c r="N82" i="1"/>
  <c r="O82" i="1"/>
  <c r="P82" i="1"/>
  <c r="L232" i="1"/>
  <c r="N26" i="1"/>
  <c r="O26" i="1"/>
  <c r="P26" i="1"/>
  <c r="N10" i="1"/>
  <c r="O10" i="1"/>
  <c r="P10" i="1"/>
  <c r="L135" i="1"/>
  <c r="N22" i="1"/>
  <c r="O22" i="1"/>
  <c r="P22" i="1"/>
  <c r="N6" i="1"/>
  <c r="O6" i="1"/>
  <c r="K28" i="1"/>
  <c r="P6" i="1"/>
  <c r="P156" i="1"/>
  <c r="P153" i="1"/>
  <c r="K151" i="1"/>
  <c r="O143" i="1"/>
  <c r="P140" i="1"/>
  <c r="P137" i="1"/>
  <c r="K135" i="1"/>
  <c r="P124" i="1"/>
  <c r="P121" i="1"/>
  <c r="P119" i="1"/>
  <c r="P112" i="1"/>
  <c r="N98" i="1"/>
  <c r="O98" i="1"/>
  <c r="P98" i="1"/>
  <c r="N78" i="1"/>
  <c r="O78" i="1"/>
  <c r="P78" i="1"/>
  <c r="N58" i="1"/>
  <c r="O58" i="1"/>
  <c r="P58" i="1"/>
  <c r="N42" i="1"/>
  <c r="O42" i="1"/>
  <c r="P42" i="1"/>
  <c r="P15" i="1"/>
  <c r="N66" i="1"/>
  <c r="O66" i="1"/>
  <c r="K84" i="1"/>
  <c r="P66" i="1"/>
  <c r="L190" i="1"/>
  <c r="P180" i="1"/>
  <c r="P172" i="1"/>
  <c r="P168" i="1"/>
  <c r="P164" i="1"/>
  <c r="P160" i="1"/>
  <c r="O156" i="1"/>
  <c r="O153" i="1"/>
  <c r="P150" i="1"/>
  <c r="O140" i="1"/>
  <c r="O137" i="1"/>
  <c r="P134" i="1"/>
  <c r="O124" i="1"/>
  <c r="O121" i="1"/>
  <c r="P118" i="1"/>
  <c r="O112" i="1"/>
  <c r="P91" i="1"/>
  <c r="P71" i="1"/>
  <c r="P51" i="1"/>
  <c r="P35" i="1"/>
  <c r="N18" i="1"/>
  <c r="O18" i="1"/>
  <c r="P18" i="1"/>
  <c r="P224" i="1"/>
  <c r="P220" i="1"/>
  <c r="P204" i="1"/>
  <c r="O228" i="1"/>
  <c r="O212" i="1"/>
  <c r="O196" i="1"/>
  <c r="O192" i="1"/>
  <c r="K190" i="1"/>
  <c r="O188" i="1"/>
  <c r="O184" i="1"/>
  <c r="O180" i="1"/>
  <c r="O172" i="1"/>
  <c r="O168" i="1"/>
  <c r="O164" i="1"/>
  <c r="O160" i="1"/>
  <c r="P157" i="1"/>
  <c r="O150" i="1"/>
  <c r="O147" i="1"/>
  <c r="P144" i="1"/>
  <c r="P141" i="1"/>
  <c r="O134" i="1"/>
  <c r="O131" i="1"/>
  <c r="P128" i="1"/>
  <c r="P125" i="1"/>
  <c r="O118" i="1"/>
  <c r="N94" i="1"/>
  <c r="O94" i="1"/>
  <c r="P94" i="1"/>
  <c r="N74" i="1"/>
  <c r="O74" i="1"/>
  <c r="P74" i="1"/>
  <c r="N54" i="1"/>
  <c r="O54" i="1"/>
  <c r="P54" i="1"/>
  <c r="N38" i="1"/>
  <c r="O38" i="1"/>
  <c r="P38" i="1"/>
  <c r="P27" i="1"/>
  <c r="P11" i="1"/>
  <c r="P7" i="1"/>
  <c r="M28" i="1"/>
  <c r="N102" i="1"/>
  <c r="O102" i="1"/>
  <c r="P102" i="1"/>
  <c r="P208" i="1"/>
  <c r="P200" i="1"/>
  <c r="P216" i="1" s="1"/>
  <c r="F13" i="10" s="1"/>
  <c r="P196" i="1"/>
  <c r="P192" i="1"/>
  <c r="P188" i="1"/>
  <c r="P184" i="1"/>
  <c r="O224" i="1"/>
  <c r="O220" i="1"/>
  <c r="O208" i="1"/>
  <c r="O204" i="1"/>
  <c r="O200" i="1"/>
  <c r="O216" i="1" s="1"/>
  <c r="D13" i="10" s="1"/>
  <c r="N228" i="1"/>
  <c r="N212" i="1"/>
  <c r="N192" i="1"/>
  <c r="O157" i="1"/>
  <c r="P154" i="1"/>
  <c r="N147" i="1"/>
  <c r="O144" i="1"/>
  <c r="O141" i="1"/>
  <c r="P138" i="1"/>
  <c r="N131" i="1"/>
  <c r="O128" i="1"/>
  <c r="O125" i="1"/>
  <c r="P122" i="1"/>
  <c r="P113" i="1"/>
  <c r="P110" i="1"/>
  <c r="P103" i="1"/>
  <c r="P87" i="1"/>
  <c r="P83" i="1"/>
  <c r="P67" i="1"/>
  <c r="P63" i="1"/>
  <c r="P47" i="1"/>
  <c r="P31" i="1"/>
  <c r="N14" i="1"/>
  <c r="O14" i="1"/>
  <c r="P14" i="1"/>
  <c r="N86" i="1"/>
  <c r="O86" i="1"/>
  <c r="P86" i="1"/>
  <c r="N62" i="1"/>
  <c r="O62" i="1"/>
  <c r="P62" i="1"/>
  <c r="N46" i="1"/>
  <c r="O46" i="1"/>
  <c r="P46" i="1"/>
  <c r="K65" i="1"/>
  <c r="N30" i="1"/>
  <c r="O30" i="1"/>
  <c r="P30" i="1"/>
  <c r="L28" i="1"/>
  <c r="O154" i="1"/>
  <c r="O138" i="1"/>
  <c r="P127" i="1"/>
  <c r="O122" i="1"/>
  <c r="N113" i="1"/>
  <c r="O110" i="1"/>
  <c r="K106" i="1"/>
  <c r="N90" i="1"/>
  <c r="O90" i="1"/>
  <c r="P90" i="1"/>
  <c r="N70" i="1"/>
  <c r="O70" i="1"/>
  <c r="P70" i="1"/>
  <c r="N50" i="1"/>
  <c r="O50" i="1"/>
  <c r="P50" i="1"/>
  <c r="N34" i="1"/>
  <c r="O34" i="1"/>
  <c r="P34" i="1"/>
  <c r="P23" i="1"/>
  <c r="O5" i="1"/>
  <c r="C218" i="1"/>
  <c r="C219" i="1" s="1"/>
  <c r="C220" i="1" s="1"/>
  <c r="C221" i="1" s="1"/>
  <c r="C222" i="1" s="1"/>
  <c r="C223" i="1" s="1"/>
  <c r="C224" i="1" s="1"/>
  <c r="C225" i="1" s="1"/>
  <c r="C226" i="1" s="1"/>
  <c r="C227" i="1" s="1"/>
  <c r="C228" i="1" s="1"/>
  <c r="C229" i="1" s="1"/>
  <c r="C230" i="1" s="1"/>
  <c r="C231" i="1" s="1"/>
  <c r="C201" i="1"/>
  <c r="C202" i="1" s="1"/>
  <c r="C203" i="1" s="1"/>
  <c r="C204" i="1" s="1"/>
  <c r="C205" i="1" s="1"/>
  <c r="C206" i="1" s="1"/>
  <c r="C207" i="1" s="1"/>
  <c r="C208" i="1" s="1"/>
  <c r="C209" i="1" s="1"/>
  <c r="C210" i="1" s="1"/>
  <c r="C211" i="1" s="1"/>
  <c r="C212" i="1" s="1"/>
  <c r="C213" i="1" s="1"/>
  <c r="C214" i="1" s="1"/>
  <c r="C215" i="1" s="1"/>
  <c r="C192" i="1"/>
  <c r="C193" i="1" s="1"/>
  <c r="C194" i="1" s="1"/>
  <c r="C195" i="1" s="1"/>
  <c r="C196" i="1" s="1"/>
  <c r="C197" i="1" s="1"/>
  <c r="C198" i="1" s="1"/>
  <c r="C178" i="1"/>
  <c r="C179" i="1" s="1"/>
  <c r="C180" i="1" s="1"/>
  <c r="C181" i="1" s="1"/>
  <c r="C182" i="1" s="1"/>
  <c r="C183" i="1" s="1"/>
  <c r="C184" i="1" s="1"/>
  <c r="C185" i="1" s="1"/>
  <c r="C186" i="1" s="1"/>
  <c r="C187" i="1" s="1"/>
  <c r="C188" i="1" s="1"/>
  <c r="C189" i="1" s="1"/>
  <c r="C153" i="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37" i="1"/>
  <c r="C138" i="1" s="1"/>
  <c r="C139" i="1" s="1"/>
  <c r="C140" i="1" s="1"/>
  <c r="C141" i="1" s="1"/>
  <c r="C142" i="1" s="1"/>
  <c r="C143" i="1" s="1"/>
  <c r="C144" i="1" s="1"/>
  <c r="C145" i="1" s="1"/>
  <c r="C146" i="1" s="1"/>
  <c r="C147" i="1" s="1"/>
  <c r="C148" i="1" s="1"/>
  <c r="C149" i="1" s="1"/>
  <c r="C150" i="1" s="1"/>
  <c r="C108" i="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86" i="1"/>
  <c r="C87" i="1" s="1"/>
  <c r="C88" i="1" s="1"/>
  <c r="C89" i="1" s="1"/>
  <c r="C90" i="1" s="1"/>
  <c r="C91" i="1" s="1"/>
  <c r="C92" i="1" s="1"/>
  <c r="C93" i="1" s="1"/>
  <c r="C94" i="1" s="1"/>
  <c r="C95" i="1" s="1"/>
  <c r="C96" i="1" s="1"/>
  <c r="C97" i="1" s="1"/>
  <c r="C98" i="1" s="1"/>
  <c r="C99" i="1" s="1"/>
  <c r="C100" i="1" s="1"/>
  <c r="C101" i="1" s="1"/>
  <c r="C102" i="1" s="1"/>
  <c r="C103" i="1" s="1"/>
  <c r="C104" i="1" s="1"/>
  <c r="C105" i="1" s="1"/>
  <c r="C67" i="1"/>
  <c r="C68" i="1" s="1"/>
  <c r="C69" i="1" s="1"/>
  <c r="C70" i="1" s="1"/>
  <c r="C71" i="1" s="1"/>
  <c r="C72" i="1" s="1"/>
  <c r="C73" i="1" s="1"/>
  <c r="C74" i="1" s="1"/>
  <c r="C75" i="1" s="1"/>
  <c r="C76" i="1" s="1"/>
  <c r="C77" i="1" s="1"/>
  <c r="C78" i="1" s="1"/>
  <c r="C79" i="1" s="1"/>
  <c r="C80" i="1" s="1"/>
  <c r="C81" i="1" s="1"/>
  <c r="C82" i="1" s="1"/>
  <c r="C83" i="1" s="1"/>
  <c r="C30" i="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 i="1"/>
  <c r="C7" i="1" s="1"/>
  <c r="C8" i="1" s="1"/>
  <c r="C9" i="1" s="1"/>
  <c r="C10" i="1" s="1"/>
  <c r="C11" i="1" s="1"/>
  <c r="C12" i="1" s="1"/>
  <c r="C13" i="1" s="1"/>
  <c r="D4" i="4"/>
  <c r="C24" i="4"/>
  <c r="C23" i="4"/>
  <c r="C22" i="4"/>
  <c r="C11" i="4"/>
  <c r="O190" i="1" l="1"/>
  <c r="D11" i="10" s="1"/>
  <c r="P190" i="1"/>
  <c r="F11" i="10" s="1"/>
  <c r="P65" i="1"/>
  <c r="F5" i="10" s="1"/>
  <c r="N216" i="1"/>
  <c r="C13" i="10" s="1"/>
  <c r="E13" i="10" s="1"/>
  <c r="O84" i="1"/>
  <c r="D6" i="10" s="1"/>
  <c r="O65" i="1"/>
  <c r="D5" i="10" s="1"/>
  <c r="P84" i="1"/>
  <c r="F6" i="10" s="1"/>
  <c r="N106" i="1"/>
  <c r="C7" i="10" s="1"/>
  <c r="E7" i="10" s="1"/>
  <c r="N176" i="1"/>
  <c r="C10" i="10" s="1"/>
  <c r="G10" i="10" s="1"/>
  <c r="N190" i="1"/>
  <c r="C11" i="10" s="1"/>
  <c r="N151" i="1"/>
  <c r="C9" i="10" s="1"/>
  <c r="G9" i="10" s="1"/>
  <c r="N199" i="1"/>
  <c r="C12" i="10" s="1"/>
  <c r="G12" i="10" s="1"/>
  <c r="N232" i="1"/>
  <c r="C14" i="10" s="1"/>
  <c r="E14" i="10" s="1"/>
  <c r="P28" i="1"/>
  <c r="F4" i="10" s="1"/>
  <c r="N135" i="1"/>
  <c r="C8" i="10" s="1"/>
  <c r="E8" i="10" s="1"/>
  <c r="O28" i="1"/>
  <c r="D4" i="10" s="1"/>
  <c r="N28" i="1"/>
  <c r="C4" i="10" s="1"/>
  <c r="N84" i="1"/>
  <c r="C6" i="10" s="1"/>
  <c r="N65" i="1"/>
  <c r="C5" i="10" s="1"/>
  <c r="C14" i="1"/>
  <c r="C15" i="1" s="1"/>
  <c r="C16" i="1" s="1"/>
  <c r="C17" i="1" s="1"/>
  <c r="C18" i="1" s="1"/>
  <c r="C19" i="1" s="1"/>
  <c r="C20" i="1" s="1"/>
  <c r="C21" i="1" s="1"/>
  <c r="C22" i="1" s="1"/>
  <c r="C23" i="1" s="1"/>
  <c r="C24" i="1" s="1"/>
  <c r="C25" i="1" s="1"/>
  <c r="C26" i="1" s="1"/>
  <c r="C27" i="1" s="1"/>
  <c r="E11" i="10" l="1"/>
  <c r="G8" i="10"/>
  <c r="C15" i="10"/>
  <c r="G7" i="10"/>
  <c r="G14" i="10"/>
  <c r="G13" i="10"/>
  <c r="E12" i="10"/>
  <c r="E10" i="10"/>
  <c r="G6" i="10"/>
  <c r="E4" i="10"/>
  <c r="E9" i="10"/>
  <c r="G11" i="10"/>
  <c r="G5" i="10"/>
  <c r="E5" i="10"/>
  <c r="E6" i="10"/>
  <c r="G4" i="10"/>
  <c r="D15" i="10"/>
  <c r="E15" i="10"/>
  <c r="F15" i="10"/>
  <c r="D17" i="4"/>
  <c r="G15" i="10" l="1"/>
  <c r="C19" i="10"/>
  <c r="C18" i="10"/>
</calcChain>
</file>

<file path=xl/comments1.xml><?xml version="1.0" encoding="utf-8"?>
<comments xmlns="http://schemas.openxmlformats.org/spreadsheetml/2006/main">
  <authors>
    <author>BB 1</author>
  </authors>
  <commentList>
    <comment ref="O3" authorId="0" shapeId="0">
      <text>
        <r>
          <rPr>
            <b/>
            <sz val="9"/>
            <color indexed="81"/>
            <rFont val="Tahoma"/>
            <family val="2"/>
          </rPr>
          <t>Total Points =
 Evaluator Score (1 to 5)
Multiplied by
Priority Score  (1 to 5)</t>
        </r>
        <r>
          <rPr>
            <sz val="9"/>
            <color indexed="81"/>
            <rFont val="Tahoma"/>
            <family val="2"/>
          </rPr>
          <t xml:space="preserve">
</t>
        </r>
      </text>
    </comment>
    <comment ref="P3" authorId="0" shapeId="0">
      <text>
        <r>
          <rPr>
            <b/>
            <sz val="9"/>
            <color indexed="81"/>
            <rFont val="Tahoma"/>
            <family val="2"/>
          </rPr>
          <t>Total Points =
 Vendor Score (1 to 5)
Multiplied by
Priority Score  (1 to 5)</t>
        </r>
        <r>
          <rPr>
            <sz val="9"/>
            <color indexed="81"/>
            <rFont val="Tahoma"/>
            <family val="2"/>
          </rPr>
          <t xml:space="preserve">
</t>
        </r>
      </text>
    </comment>
  </commentList>
</comments>
</file>

<file path=xl/sharedStrings.xml><?xml version="1.0" encoding="utf-8"?>
<sst xmlns="http://schemas.openxmlformats.org/spreadsheetml/2006/main" count="575" uniqueCount="307">
  <si>
    <t>DCIM Technical Evaluation</t>
  </si>
  <si>
    <t>Practice Area</t>
  </si>
  <si>
    <t>Item Ref.</t>
  </si>
  <si>
    <t>Item Priority</t>
  </si>
  <si>
    <t>Desired Functionality</t>
  </si>
  <si>
    <t>Vendor Compliance</t>
  </si>
  <si>
    <t>Vendor Response</t>
  </si>
  <si>
    <t>1 - Low Priority</t>
  </si>
  <si>
    <t>3 - Medium Priority</t>
  </si>
  <si>
    <t>5 - Must Have</t>
  </si>
  <si>
    <t>Fully Comply in Current Release</t>
  </si>
  <si>
    <t>Vendor Compliance Options</t>
  </si>
  <si>
    <t>Functionality may be added to a Future Release</t>
  </si>
  <si>
    <t>4 - High Priority</t>
  </si>
  <si>
    <t xml:space="preserve">Partially Comply in Current Release </t>
  </si>
  <si>
    <t xml:space="preserve">Functionality is on Dev Roadmap </t>
  </si>
  <si>
    <t>SCORING</t>
  </si>
  <si>
    <t>Evaluator Score (1-5)</t>
  </si>
  <si>
    <t>Evaluator Options</t>
  </si>
  <si>
    <t>5 - Vendor Fully Compliant</t>
  </si>
  <si>
    <t>3 - Vendor will be Compliant in the future</t>
  </si>
  <si>
    <t>2 - Vendor might be Compliant in the future</t>
  </si>
  <si>
    <t>1 - Vendor not Compliant</t>
  </si>
  <si>
    <t>2 - Nice to Have</t>
  </si>
  <si>
    <t>1. Infrastructure Modeling</t>
  </si>
  <si>
    <t xml:space="preserve">System will include ability to allow user defined naming conventions for all spaces and assets  </t>
  </si>
  <si>
    <t>Equipment Library will be open to user edits and additions using a simple point and click interface</t>
  </si>
  <si>
    <t>System will include ability to model floor plans in 2D or 3D</t>
  </si>
  <si>
    <t>System will include ability to model the real life colour coding of panels/outlets and cables</t>
  </si>
  <si>
    <t>System will include ability to print the rack elevation views.</t>
  </si>
  <si>
    <t xml:space="preserve">System will include ability to view user defined data points as part of the rack view </t>
  </si>
  <si>
    <t>System will include Rack Elevation Views with ability to model the front and back of cabinets/racks including all the devices mounted within the rack</t>
  </si>
  <si>
    <t>System will include ability to edit rack views with a point and click interface</t>
  </si>
  <si>
    <t>System will include ability to print floorplans</t>
  </si>
  <si>
    <t>System will include ability to  model  IT Infrastructure equipment including Device or Chassis/Blade/Port levels of equipment</t>
  </si>
  <si>
    <t>System will include ability to  model cabling including various cabling types (Copper, Fiber, Power) including modeling of the specific connector type (LC, RJ45, C19)</t>
  </si>
  <si>
    <t>System will include Equipment Library with cable &amp; device templates created for all leading manufacturers of infrastructure hardware</t>
  </si>
  <si>
    <t>System will allow for the importation of user supplied floorplans without the need to re-draw or re-create the floorplans in the DCIM tool or Visio</t>
  </si>
  <si>
    <t>System will include ability to deploy and edit DCIM elements on the floor plan using a point and click interface</t>
  </si>
  <si>
    <t>System floorplans support cabinet colour coding to reflect capacities.  Colour coding and capacities should be user defined</t>
  </si>
  <si>
    <t>2. Asset Management</t>
  </si>
  <si>
    <t>System will include ability to support a range of data formats including multiple date formats, selection list (drop down) and hyperlinks</t>
  </si>
  <si>
    <t>System will include ability to configure user defined data points for any asset</t>
  </si>
  <si>
    <t>System will include ability to set data points with default values</t>
  </si>
  <si>
    <t>System will include ability to save user defined search criteria for re-use</t>
  </si>
  <si>
    <t xml:space="preserve">System will include ability to include or exclude ports and cables from search results </t>
  </si>
  <si>
    <t>System will include ability to search using wildcard characters to get partial matches</t>
  </si>
  <si>
    <t>System will include ability to search using barcode scans from 3rd party barcode scanning accessories</t>
  </si>
  <si>
    <t>System will include ability to search using barcode scans from smartphone or tablet cameras</t>
  </si>
  <si>
    <t>System will include ability to sort search results by column headers</t>
  </si>
  <si>
    <t>System will include ability to export search results to pdf, csv, xls</t>
  </si>
  <si>
    <t>System will include ability to print search results</t>
  </si>
  <si>
    <t>System will include ability to "Bookmark" specific sites and DataCenter for quick access</t>
  </si>
  <si>
    <t>System will include ability export History to pdf, csv, xls</t>
  </si>
  <si>
    <t>System will support the ability to add assets to a rack/cabinet using copy and paste</t>
  </si>
  <si>
    <t>System will include ability to record the History of changes to any asset throughout the asset lifecycle.  History log should include all Moves, Adds, Changes to locations, connections and data points</t>
  </si>
  <si>
    <t>System will support the ability to move assets to a rack/cabinet using a barcode scan</t>
  </si>
  <si>
    <t>System will support the ability to move assets to a rack/cabinet using drag and drop and cut and paste</t>
  </si>
  <si>
    <t>System will include ability to set Unit of Measure for data points</t>
  </si>
  <si>
    <t>System will support the ability to manage virtual server infrastructure</t>
  </si>
  <si>
    <t xml:space="preserve">Priority </t>
  </si>
  <si>
    <t>3. Facility Management</t>
  </si>
  <si>
    <t>System will include ability to add and edit Facility equipment on floorplans</t>
  </si>
  <si>
    <t>System will include ability to create user defined alerting thresholds for capacities such as Power, Temperature and Humidity</t>
  </si>
  <si>
    <t>System will include ability to track an Alerts history over time</t>
  </si>
  <si>
    <t>System will include ability to view all alerts and filter them by status, threshold, locations, severity etc</t>
  </si>
  <si>
    <t>System will include ability to configure colour coded floor plan overlays to reflect current facility capacities such as RU, Power, Temperature and Humidity</t>
  </si>
  <si>
    <t>System will include ability to assign Alerts to users for actions.  Users will  receive a notification when an alert is assigned to them.</t>
  </si>
  <si>
    <t>System will include ability to aggregate capacity information to Racks, Row, and DC spaces</t>
  </si>
  <si>
    <t>System will include ability to convert Watts to Amps as required or desired</t>
  </si>
  <si>
    <t>Functionality is not supported, not on roadmap</t>
  </si>
  <si>
    <t>System will include ability to model all spaces within the infrastructure including Regions, Countries, Buildings, Floors,  Data Centers, Communications closets, Storage rooms, Power Rooms, etc…</t>
  </si>
  <si>
    <t>4. Query, Discovery and API abilities</t>
  </si>
  <si>
    <t>System will include ability to configure the frequency of the query</t>
  </si>
  <si>
    <t>System will include ability to configure multiple, site specific  IP ranges for Query and Discovery</t>
  </si>
  <si>
    <t xml:space="preserve">4. Query, Discovery and API </t>
  </si>
  <si>
    <t>System will include ability to map device OID to DCIM Parts or Templates</t>
  </si>
  <si>
    <t xml:space="preserve">System will include ability to allow or disallow SNMP queries for specific sites </t>
  </si>
  <si>
    <t xml:space="preserve">System will include ability to allow or disallow ICMP queries for specific sites </t>
  </si>
  <si>
    <t xml:space="preserve">System will include ability to calculate PUE, DCSE and any other customer derived metric </t>
  </si>
  <si>
    <t>System will include ability to configure the frequency of the Discovery scans</t>
  </si>
  <si>
    <t>System will include ability to read 3rd party MIB files</t>
  </si>
  <si>
    <t>System will include ability to edit existing queries to include additional data</t>
  </si>
  <si>
    <t>System will include ability to add queries based on user requirements</t>
  </si>
  <si>
    <t>System will include a read/write API with access to all data stored within the DCIM tool</t>
  </si>
  <si>
    <t>System vendor will include on going support for integrations and update the integration  to account for changes with the target system as required</t>
  </si>
  <si>
    <t>System will include support to purge the historical data archive based on user defined time periods</t>
  </si>
  <si>
    <t>System will include  support to add up numerical values included in a report to give  totals in the report</t>
  </si>
  <si>
    <t>System will include support to have report results grouped and sorted as per the user requirements</t>
  </si>
  <si>
    <t>System will include support to export report data in csv, xls, pdf</t>
  </si>
  <si>
    <t>System will include support for report caching with user configurable caching intervals</t>
  </si>
  <si>
    <t>System will include support to have reports generated on a predefined schedule.</t>
  </si>
  <si>
    <t>System will include support to have scheduled reports sent to users via Email</t>
  </si>
  <si>
    <t>System will include support to have scheduled reports written to a network share</t>
  </si>
  <si>
    <t>System will include support to create an unlimited number of user defined reports</t>
  </si>
  <si>
    <t>System will include support for filtering of data that will appear on a report.  The user should be able to configure an unlimited number of report filters to deliver the exact data desired</t>
  </si>
  <si>
    <t>System will include  support for adding and removing information from a report a report based on the data the user wants to see</t>
  </si>
  <si>
    <t>System will include support to arrange the column headers in a report in any order the user wants to see</t>
  </si>
  <si>
    <t>System will include  support to display the Unit Of Measure for any data</t>
  </si>
  <si>
    <t>System will include  support to limit the number of decimal places displayed</t>
  </si>
  <si>
    <t>System will include support to view the report data within the DCIM tool as either  data or as a graph</t>
  </si>
  <si>
    <t>System will include support for configuration of an unlimited number of user defined reports for both current and historical data using a point and click interface</t>
  </si>
  <si>
    <t>6. Import &amp; Export</t>
  </si>
  <si>
    <t>System will include support to import asset data to existing assets to make mass updates</t>
  </si>
  <si>
    <t>System will include support to import connections</t>
  </si>
  <si>
    <t>System will include support to rename existing assets using an import</t>
  </si>
  <si>
    <t>System will include support to delete existing assets using an import</t>
  </si>
  <si>
    <t>System will include support to import disconnections</t>
  </si>
  <si>
    <t>System will include support to exclude ports and/or cables from export of all asset data</t>
  </si>
  <si>
    <t>System will include support to export all asset data to csv format</t>
  </si>
  <si>
    <t>System will include support to export History of asset changes</t>
  </si>
  <si>
    <t>System will include support to export History of asset changes filtered by user, date and type of change</t>
  </si>
  <si>
    <t>System will include support to move  existing assets using an import</t>
  </si>
  <si>
    <t xml:space="preserve">System will include support to import asset data in csv format.  Single format should support all asset data the user wants to add to the import, no limitations on the number of columns or rows within the import source </t>
  </si>
  <si>
    <t>System will include support to import asset data to layout Rack Views including RU Locations and mounting details.</t>
  </si>
  <si>
    <t>System will include support to import asset data with an unlimited number of user defined column headers</t>
  </si>
  <si>
    <t>System will include support to import cable test data to cables including Length, Test Date and various test data</t>
  </si>
  <si>
    <t>System will include support to exclude unused data attributes from export of all asset data</t>
  </si>
  <si>
    <t>System will include support to document connectivity of all power cabling including hi and low voltage, backbone and patch cables.</t>
  </si>
  <si>
    <t>System will include ability to identify which systems have redundant power connections</t>
  </si>
  <si>
    <t>System will include support to create connections using drag and drop</t>
  </si>
  <si>
    <t>System will include support to create multiple connections using drag and drop</t>
  </si>
  <si>
    <t>System will include support to document multi core copper of fiber sheaves</t>
  </si>
  <si>
    <t>System will include support to document various applications and categories of cables and ports</t>
  </si>
  <si>
    <t>System will include support to notify users of a mismatch of application or category when making a connection</t>
  </si>
  <si>
    <t>System will include support to allow a user to configure an unlimited number of ports and connections in the system</t>
  </si>
  <si>
    <t>System will include support to add barcodes to cables, scanning the cable should bring the user to that cable in the channel of connectivity</t>
  </si>
  <si>
    <t>System will include support to add multiple cables or import multiple cables with barcode data included</t>
  </si>
  <si>
    <t>System will include support to update connection data on mobile devices</t>
  </si>
  <si>
    <t>System will include support to audit connections using mobile devices and barcode scanning</t>
  </si>
  <si>
    <t>System will support the ability to Audit assets inventory using barcode scanning and mobile devices</t>
  </si>
  <si>
    <t>System will include support to document connectivity of all data cabling including Copper and Fiber, backbone and patch cables, active and passive ports.</t>
  </si>
  <si>
    <t>System will include support to visualize various color of cables and ports</t>
  </si>
  <si>
    <t>System will include support to document MPO or MTP high density fiber optic cabling, including support for fan out cables and modules.</t>
  </si>
  <si>
    <t>System will include support to document Cisco TwinAx high density copper cabling, including support for fan out cables</t>
  </si>
  <si>
    <t>System will include support to document SFP or GBIC's used or in storage</t>
  </si>
  <si>
    <t>System will include support to document Cable Tray including the cables in the tray</t>
  </si>
  <si>
    <t>System will include support to document conduits and pathways including the cables in the pathway, fill rate, condition etc…</t>
  </si>
  <si>
    <t>5. Reporting &amp; Dashboards</t>
  </si>
  <si>
    <t>System will include support for an unlimited number of dashboards for each user</t>
  </si>
  <si>
    <t>System will include support for dashboards widgets to display current alerts assigned to a user</t>
  </si>
  <si>
    <t>System will include support for dashboards widgets to display current Workorder tasks assigned to a user</t>
  </si>
  <si>
    <t>System will include support to allow users to populate dashboards with the reports they choose including user defined custom reports and historical reports</t>
  </si>
  <si>
    <t>System will include support for dashboards widgets with datacenter floorplans with user defined colour coding related to power or temperature capacities</t>
  </si>
  <si>
    <t>System will include support for viewing the supporting data that is displayed on the dashboard</t>
  </si>
  <si>
    <t>System will include support for role based user groups</t>
  </si>
  <si>
    <t>System will include support to limit the ability to view or edit certain data based on the users role</t>
  </si>
  <si>
    <t>System will include support to limit the ability to view or edit certain datacenters based on the users role, including support to have an elevated level of permission for some  Datacenters and a lesser permission to others Datacenters</t>
  </si>
  <si>
    <t>System will include support to limit the ability to view or edit certain DCIM modules based on the users role</t>
  </si>
  <si>
    <t>8. User, Logs and Security</t>
  </si>
  <si>
    <t>System will include support for user defined Password complexity</t>
  </si>
  <si>
    <t>System will include support for user defined Password life before a new password is required</t>
  </si>
  <si>
    <t>System will include support to view, sort and export  logs detailing all Administrative changes</t>
  </si>
  <si>
    <t>System will include support to view, sort and export  logs detailing all Configuration changes</t>
  </si>
  <si>
    <t>System will include support for HTTPS web sessions</t>
  </si>
  <si>
    <t>System will include support to integrate with Active Directory and create a Single Sign On</t>
  </si>
  <si>
    <t>System will include support to limit the ability to view or edit certain Reports based on the users role</t>
  </si>
  <si>
    <t>System will include support for storing all password with encryption, no plain text</t>
  </si>
  <si>
    <t>9. Mobility</t>
  </si>
  <si>
    <t xml:space="preserve">System will include support for viewing and updating records on Smartphones and Tablets </t>
  </si>
  <si>
    <t>System will include support for barcode scans of assets and cables with the smartphones or tablets built in camera.  There should be no need to download any 3rd party decoder or wedge</t>
  </si>
  <si>
    <t>System will include support for 1D and 2D barcodes</t>
  </si>
  <si>
    <t>System will include support for RFID tags to behave in the same ways as described for barcodes</t>
  </si>
  <si>
    <t>System will include support for mobile asset audit features to update inventory.  Feature should leverage barcoded assets for fast and accurate inventory</t>
  </si>
  <si>
    <t>10. Workflow and Change Planning</t>
  </si>
  <si>
    <t>System will include support for planning and executing changes within the infrastructure</t>
  </si>
  <si>
    <t>System will include support for assigning tasks to users</t>
  </si>
  <si>
    <t>System will include support for notifying users when tasks are assigned</t>
  </si>
  <si>
    <t>System will include support for additional user defined tasks</t>
  </si>
  <si>
    <t>System will include support for recommended locations for new equipment based on available power, space, cooling and services</t>
  </si>
  <si>
    <t>System will include support for creating detailed patching schedules including unlimited number of cross connect or additional patches required to complete each channel.</t>
  </si>
  <si>
    <t>System will include support for in task Blog to share updates with other stakeholders</t>
  </si>
  <si>
    <t>System will include support for filtering of work orders based on Assignee, Status or other user defined filters</t>
  </si>
  <si>
    <t>System will include support for notifying requestors when tasks are completed</t>
  </si>
  <si>
    <t xml:space="preserve">System will include support for integrating with 3rd party ticketing tools </t>
  </si>
  <si>
    <t>System will include support for editing existing fields and adding additional user defined fields to any task</t>
  </si>
  <si>
    <t>Eval PTS</t>
  </si>
  <si>
    <t>11. Implementation, Training and Support</t>
  </si>
  <si>
    <t>Vendor offers full Implementation consulting with project planning</t>
  </si>
  <si>
    <t>Vendor offers onsite Implementation services in support of deployment</t>
  </si>
  <si>
    <t>Vendor offers remote Implementation services in support of deployment</t>
  </si>
  <si>
    <t xml:space="preserve">Vendor offers onsite Data validation services </t>
  </si>
  <si>
    <t>Vendor offers onsite training services, list available courses</t>
  </si>
  <si>
    <t>Vendor offers remote  training services, list available courses</t>
  </si>
  <si>
    <t>System will include online Help Files that are kept up to date by the Vendor</t>
  </si>
  <si>
    <t>Vendor offers turnkey Data Migration where the customer can supply the vendor with existing data to be migrated into the DCIM system</t>
  </si>
  <si>
    <t>Vendor allows the customer to perform all implementation tasks if desired</t>
  </si>
  <si>
    <t>Vendor offers Application Support with 24x5 access via phone, email and Skype</t>
  </si>
  <si>
    <t>Vendor offers Upgrade Assurance, giving all customers access to all latest release at no cost above the annual support agreement</t>
  </si>
  <si>
    <t>Available PTS</t>
  </si>
  <si>
    <t>4 - Vendor Partially Compliant</t>
  </si>
  <si>
    <t>Equipment Library updates are available from the Vendor and can be imported by the user</t>
  </si>
  <si>
    <t>System will include Rack Elevation Views with ability to support multiple pieces of equipment within the same RU space - i.e.… the equipment is only half a rack wide and we have 2 in the same RU side by side</t>
  </si>
  <si>
    <t>System will include Rack Elevation Views with ability to support multiple pieces of equipment within the same RU space - i.e.… the equipment is only mounted in the front or the back of the rack and we have 2 in the same RU front to back</t>
  </si>
  <si>
    <t xml:space="preserve">System will include Rack Elevation Views with ability to configure the equipment to be rear facing if appropriate - i.e.… some top of rack switches are rear facing </t>
  </si>
  <si>
    <t>System will include ability to model equipment in Zero U positions such as above, below and to the side of the cabinet</t>
  </si>
  <si>
    <t>System will include ability to display multiple Rack elevation views in one window - i.e.… all the racks in one row</t>
  </si>
  <si>
    <t>System will include ability to include multi level floor plans with a drill down capability - i.e. ...view an entire floor and drill down (click) to specific DC plans within that floor</t>
  </si>
  <si>
    <t>System will include ability to track any IT asset in any space  regardless of data or power connectivity of the asset</t>
  </si>
  <si>
    <t>System will include ability to set data points as "Required" i.e.… data point must be populated to save the record</t>
  </si>
  <si>
    <t>System will include ability to set data points as "Read Only" i.e.… data point can not be edited</t>
  </si>
  <si>
    <t>System will include ability to search for an asset based on any data point  i.e.… Serial number, IP address, Hostname</t>
  </si>
  <si>
    <t xml:space="preserve">System will include ability to search for an asset based on multiple criteria including Space, Manufacture, Model, </t>
  </si>
  <si>
    <t>System will include ability to edit search results data while still in the search result interface i.e.…. You can edit a value in the search results without having to go to that specific asset</t>
  </si>
  <si>
    <t>System will include ability to edit  multiple lines of the search results data while still in the search result interface i.e.… You can change multiple asset records all at once without having to edit each line</t>
  </si>
  <si>
    <t xml:space="preserve">System will support an unlimited number of user defined data points for any asset. </t>
  </si>
  <si>
    <t>System will include ability to edit the data points of any asset using a point and click interface.</t>
  </si>
  <si>
    <t>System will include ability to filter the History of any asset based on User, Date and type of action  i.e.… Connect/Disconnect, Modify, Add/Delete etc..</t>
  </si>
  <si>
    <t>System will include ability to view the History of multiple assets in a rack/cabinet, Row, DC or building</t>
  </si>
  <si>
    <t>System will include ability view the History of multiple assets in a rack/cabinet, Row, DC or building</t>
  </si>
  <si>
    <t xml:space="preserve">System will support the ability to update data point values using barcode scans with 3rd party barcode scanners  i.e.… scan in the Serial Number or Asset tag </t>
  </si>
  <si>
    <t xml:space="preserve">System will support the ability to update data point values using barcode scans using smartphone or tablet cameras  i.e.… scan in the Serial Number or Asset tag </t>
  </si>
  <si>
    <t>System will support the ability to manage individual sub assets such as SFP's, Hard Drives, USB License dongles in the same way that any other asset is managed</t>
  </si>
  <si>
    <t xml:space="preserve">System will support the ability to detail Audit discrepancies and accept or reject changes using mobile devices </t>
  </si>
  <si>
    <t>System will include ability to track any Facility asset in any space  regardless of data or power connectivity of the asset</t>
  </si>
  <si>
    <t>System will include ability to configure Alert thresholds for Warnings and Critical alert levels</t>
  </si>
  <si>
    <t>System will include ability to configure Alert subscriptions to the specific thresholds and Datacenter locations the user want to be notified about</t>
  </si>
  <si>
    <t>System will include ability to display critical alerts on screen with some kind of obvious call for action to the user i.e... Red shading surrounding a rack or site</t>
  </si>
  <si>
    <t xml:space="preserve">System will include ability to aggregate capacity information based on connectivity i.e.… UPS load can be calculated based on connected power panels, breaker and PDU's </t>
  </si>
  <si>
    <t>System will include ability to generate "What if" scenarios to identify all the dependent systems attached to any  chain of Power connectivity</t>
  </si>
  <si>
    <t>System will include ability to generate "What if" scenarios to identify all the dependent systems attached to any  chain of Data connectivity</t>
  </si>
  <si>
    <t>System will include ability to convert Celsius to Fahrenheit as required or desired</t>
  </si>
  <si>
    <t>System will include ability to query any online device using protocols such as SNMPv1 to v3, MODBus over IP, BacNet etc…</t>
  </si>
  <si>
    <t>System will include ability to configure the data points to populate with queried data</t>
  </si>
  <si>
    <t>System will include ability to display newly discovered assets</t>
  </si>
  <si>
    <t>System will include ability to link discovered assets to items in the DCIM</t>
  </si>
  <si>
    <t>System will include ability to dynamically update data points of linked assets as the values change</t>
  </si>
  <si>
    <t>System will include ability to recommend links between discovered assets and items in the DCIM based on matching criteria such as  IP address or MAC address</t>
  </si>
  <si>
    <t>System will include out of box support to query basic Power and Environmental data from PDU hardware  venders such as APC, Raritan, Emerson, ServerTech, Geist etc…</t>
  </si>
  <si>
    <t>System will include ability to integrate with 3rd Party systems such as ITSM, Ticketing, Asset, Financial and Facility Management.</t>
  </si>
  <si>
    <t>System will include ability to configure integrations based on customer specific business rules and customer specific configurations of the target system</t>
  </si>
  <si>
    <t>System will include user defined error handling and logging for all data passed through the API</t>
  </si>
  <si>
    <t>System will include  support for recording data points as they change over time.  The user should be able to configure the frequency that any data point is saved for historical reporting</t>
  </si>
  <si>
    <t>System will include support for visual graphing of data in bar charts, pie charts and historical charts</t>
  </si>
  <si>
    <t>System will include support to export report visual graphs as png, jpg, pdf</t>
  </si>
  <si>
    <t>System will include support to have Historical data archived to a separate database</t>
  </si>
  <si>
    <t>System will include support for dashboards with 1,2,3 or 4 columns of reports</t>
  </si>
  <si>
    <t>System will include support to view dashboard data as a bar chart, pie chart or line chart as appropriate</t>
  </si>
  <si>
    <t>7. Connectivity Documentation</t>
  </si>
  <si>
    <t>System will include support to visually differentiate between connected and un connected ports on a device</t>
  </si>
  <si>
    <t>System will include support to visually differentiate between various ports (RJ45, LC, C19)  on a device</t>
  </si>
  <si>
    <t>System will include support to allow a user to configure an unlimited number of ports and connections in any single channel of connectivity, state any limits to the number of connections any channel can  document</t>
  </si>
  <si>
    <t>System will include support to create multiple connections disconnections</t>
  </si>
  <si>
    <t>System will include support to view the channels of connectivity from any device in the channel, to be able to expand the channel and see additional connections.  I.e.… view connections from a server to a switch and expand the switch to see the other connections on the switch</t>
  </si>
  <si>
    <t>System will include support to view the details of any port or cable within the channel of connectivity</t>
  </si>
  <si>
    <t xml:space="preserve">System will include support to view, sort and export logs detailing all Login attempts </t>
  </si>
  <si>
    <t>System will include support for barcode scans of assets and cables with 3rd party barcode scanners connected to the smartphone or tablet, including Bluetooth connected barcode scanners</t>
  </si>
  <si>
    <t>System will include support for offline mobility where all moves, adds, and changes to the records are stored until connectivity is restored and synch is possible</t>
  </si>
  <si>
    <t>System will include support for mobile connection audit features to update patching and connections  Feature should leverage barcoded cables for fast and accurate updates</t>
  </si>
  <si>
    <t>System will include support for workflow orders that can included multiple tasks</t>
  </si>
  <si>
    <t>System will include support for tasks such as Install, Admin, Decommission, Modify, Move, Rename</t>
  </si>
  <si>
    <t>System will include support for reserving equipment, ports, and RU space planned in the Workorder tasks.</t>
  </si>
  <si>
    <t>System will include support for detailed activity log of all changes to the Workorder</t>
  </si>
  <si>
    <t>System will include support for attaching documents to Workorder tasks</t>
  </si>
  <si>
    <t>Vendor offers full, onsite, Asset inventory services to generate initial data to populate the DCIM solution</t>
  </si>
  <si>
    <t>Vendor offers annual maintenance and support contracts, state the renewal rate pricing logic</t>
  </si>
  <si>
    <t>Vendor offers website with educational resources</t>
  </si>
  <si>
    <t>Vendor offers ongoing training through user communities, new release training and online webinars</t>
  </si>
  <si>
    <t>USD$</t>
  </si>
  <si>
    <t>Vendor Notes</t>
  </si>
  <si>
    <t>Item Ref</t>
  </si>
  <si>
    <t>P1</t>
  </si>
  <si>
    <t>Implementation Services</t>
  </si>
  <si>
    <t>Training Services</t>
  </si>
  <si>
    <t>Total Project USD$</t>
  </si>
  <si>
    <t>P2</t>
  </si>
  <si>
    <t>P3</t>
  </si>
  <si>
    <t>P4</t>
  </si>
  <si>
    <t>P5</t>
  </si>
  <si>
    <t>Total Points</t>
  </si>
  <si>
    <t>Vendor Price for 1st Year</t>
  </si>
  <si>
    <t>Vendor Price for 2nd Year - Maintenance</t>
  </si>
  <si>
    <t>P6</t>
  </si>
  <si>
    <t>P7</t>
  </si>
  <si>
    <t>Other 1st year costs (add rows as required)</t>
  </si>
  <si>
    <t>P8</t>
  </si>
  <si>
    <t>P9</t>
  </si>
  <si>
    <t xml:space="preserve">1st Year Items to price </t>
  </si>
  <si>
    <t xml:space="preserve">Future Item to price </t>
  </si>
  <si>
    <t>Vendor Price per Rack for 1st Year</t>
  </si>
  <si>
    <t>Vendor X Scoring</t>
  </si>
  <si>
    <t>Total Racks</t>
  </si>
  <si>
    <t>1st Year Support and Maintenance</t>
  </si>
  <si>
    <t>Points</t>
  </si>
  <si>
    <t>Vendor PTS</t>
  </si>
  <si>
    <t xml:space="preserve"> Eval Total PTS</t>
  </si>
  <si>
    <t>Vendor Total PTS</t>
  </si>
  <si>
    <t>Reference Customer 1</t>
  </si>
  <si>
    <t>Customer Name</t>
  </si>
  <si>
    <t>Date Purchased Solution</t>
  </si>
  <si>
    <t>Approximate Size</t>
  </si>
  <si>
    <t>Contact Information</t>
  </si>
  <si>
    <t>Reference Customer 2</t>
  </si>
  <si>
    <t>Reference Customer 3</t>
  </si>
  <si>
    <t>References</t>
  </si>
  <si>
    <t>Since</t>
  </si>
  <si>
    <t>Pricing</t>
  </si>
  <si>
    <t>Describe usage of the DCIM solution</t>
  </si>
  <si>
    <t>Customer Data</t>
  </si>
  <si>
    <t>Number of Sites</t>
  </si>
  <si>
    <t>Number of Users</t>
  </si>
  <si>
    <t>Approximate accuracy/completeness of current data</t>
  </si>
  <si>
    <t>All Data center sqft</t>
  </si>
  <si>
    <t>Vendor - additional links or supporting Images</t>
  </si>
  <si>
    <t>Vendor Price for License Upgrade</t>
  </si>
  <si>
    <t>Selectors - Do Not Delete these Rows - OK to hide</t>
  </si>
  <si>
    <t>The tables pictured above are on the Tech Evaluation tab at the bottom - they are currently hidden but can be unhidden and edited as desired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</si>
</sst>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11" x14ac:knownFonts="1">
    <font>
      <sz val="11"/>
      <color theme="1"/>
      <name val="Calibri"/>
      <family val="2"/>
      <scheme val="minor"/>
    </font>
    <font>
      <sz val="10"/>
      <color theme="1"/>
      <name val="Verdana"/>
      <family val="2"/>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0"/>
      <color theme="1"/>
      <name val="Verdana"/>
      <family val="2"/>
    </font>
    <font>
      <b/>
      <sz val="10"/>
      <name val="Verdana"/>
      <family val="2"/>
    </font>
    <font>
      <sz val="10"/>
      <color theme="1"/>
      <name val="Verdana"/>
      <family val="2"/>
    </font>
    <font>
      <sz val="10"/>
      <name val="Verdana"/>
      <family val="2"/>
    </font>
    <font>
      <b/>
      <sz val="11"/>
      <color theme="1"/>
      <name val="Verdana"/>
      <family val="2"/>
    </font>
  </fonts>
  <fills count="7">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2" fillId="0" borderId="0" applyFont="0" applyFill="0" applyBorder="0" applyAlignment="0" applyProtection="0"/>
  </cellStyleXfs>
  <cellXfs count="166">
    <xf numFmtId="0" fontId="0" fillId="0" borderId="0" xfId="0"/>
    <xf numFmtId="0" fontId="3"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Alignment="1">
      <alignment horizontal="left" wrapText="1"/>
    </xf>
    <xf numFmtId="0" fontId="6" fillId="0" borderId="1" xfId="0" applyFont="1" applyBorder="1" applyAlignment="1">
      <alignment horizontal="left" wrapText="1"/>
    </xf>
    <xf numFmtId="0" fontId="6" fillId="0" borderId="1" xfId="0" applyFont="1" applyBorder="1" applyAlignment="1">
      <alignment horizontal="right" wrapText="1"/>
    </xf>
    <xf numFmtId="0" fontId="6" fillId="2" borderId="1" xfId="0" applyFont="1" applyFill="1" applyBorder="1" applyAlignment="1">
      <alignment horizontal="right" wrapText="1"/>
    </xf>
    <xf numFmtId="0" fontId="8" fillId="2" borderId="1" xfId="0" applyFont="1" applyFill="1" applyBorder="1" applyAlignment="1">
      <alignment horizontal="left" wrapText="1"/>
    </xf>
    <xf numFmtId="0" fontId="7" fillId="4" borderId="1" xfId="0" applyFont="1" applyFill="1" applyBorder="1" applyAlignment="1">
      <alignment horizontal="right" wrapText="1"/>
    </xf>
    <xf numFmtId="0" fontId="9" fillId="4" borderId="1" xfId="0" applyFont="1" applyFill="1" applyBorder="1" applyAlignment="1">
      <alignment horizontal="left" wrapText="1"/>
    </xf>
    <xf numFmtId="0" fontId="8" fillId="0" borderId="0" xfId="0" applyFont="1"/>
    <xf numFmtId="0" fontId="6" fillId="3" borderId="1" xfId="0" applyFont="1" applyFill="1" applyBorder="1" applyAlignment="1">
      <alignment vertical="center"/>
    </xf>
    <xf numFmtId="0" fontId="6" fillId="3"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1" xfId="0" applyFont="1" applyFill="1" applyBorder="1" applyAlignment="1">
      <alignment vertical="center" wrapText="1"/>
    </xf>
    <xf numFmtId="0" fontId="6" fillId="0" borderId="0" xfId="0" applyFont="1" applyAlignment="1">
      <alignment horizontal="left" vertical="center" wrapText="1"/>
    </xf>
    <xf numFmtId="0" fontId="8" fillId="0" borderId="0" xfId="0" applyFont="1" applyAlignment="1">
      <alignment horizontal="left" vertical="center" wrapText="1"/>
    </xf>
    <xf numFmtId="0" fontId="6" fillId="3"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0" xfId="0" applyFont="1" applyAlignment="1">
      <alignment vertical="center" wrapText="1"/>
    </xf>
    <xf numFmtId="0" fontId="8" fillId="0" borderId="1" xfId="0" applyFont="1" applyBorder="1" applyAlignment="1">
      <alignment vertical="center" wrapText="1"/>
    </xf>
    <xf numFmtId="0" fontId="8" fillId="0" borderId="4" xfId="0" applyFont="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8" fillId="0" borderId="1" xfId="0" applyFont="1" applyBorder="1" applyAlignment="1">
      <alignment vertical="center"/>
    </xf>
    <xf numFmtId="164" fontId="8" fillId="0" borderId="1" xfId="0" applyNumberFormat="1" applyFont="1" applyBorder="1" applyAlignment="1">
      <alignment vertical="center"/>
    </xf>
    <xf numFmtId="0" fontId="6" fillId="5" borderId="1" xfId="0" applyFont="1" applyFill="1" applyBorder="1" applyAlignment="1">
      <alignment vertical="center" wrapText="1"/>
    </xf>
    <xf numFmtId="0" fontId="6" fillId="3" borderId="1" xfId="0" applyFont="1" applyFill="1" applyBorder="1" applyAlignment="1">
      <alignment vertical="center" wrapText="1"/>
    </xf>
    <xf numFmtId="0" fontId="6" fillId="3" borderId="1" xfId="0" applyFont="1" applyFill="1" applyBorder="1"/>
    <xf numFmtId="0" fontId="6" fillId="3" borderId="1" xfId="0" applyFont="1" applyFill="1" applyBorder="1" applyAlignment="1">
      <alignment horizontal="right" vertical="center" wrapText="1"/>
    </xf>
    <xf numFmtId="0" fontId="6" fillId="3" borderId="1" xfId="0" applyFont="1" applyFill="1" applyBorder="1" applyAlignment="1">
      <alignment horizontal="right"/>
    </xf>
    <xf numFmtId="0" fontId="8" fillId="0" borderId="1" xfId="0" applyFont="1" applyFill="1" applyBorder="1" applyAlignment="1">
      <alignment horizontal="left" vertical="center"/>
    </xf>
    <xf numFmtId="0" fontId="6" fillId="6"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wrapText="1"/>
    </xf>
    <xf numFmtId="0" fontId="6" fillId="2" borderId="1" xfId="0" applyFont="1" applyFill="1" applyBorder="1" applyAlignment="1">
      <alignment horizontal="center" vertical="center" wrapText="1"/>
    </xf>
    <xf numFmtId="0" fontId="8" fillId="3" borderId="1" xfId="0" applyFont="1" applyFill="1" applyBorder="1" applyAlignment="1">
      <alignment horizontal="right" wrapText="1"/>
    </xf>
    <xf numFmtId="0" fontId="8" fillId="0" borderId="1" xfId="0" applyFont="1" applyBorder="1" applyAlignment="1">
      <alignment horizontal="left"/>
    </xf>
    <xf numFmtId="0" fontId="10" fillId="3" borderId="1" xfId="0" applyFont="1" applyFill="1" applyBorder="1" applyAlignment="1">
      <alignment horizontal="left"/>
    </xf>
    <xf numFmtId="0" fontId="8" fillId="0" borderId="1" xfId="0" applyFont="1" applyBorder="1" applyAlignment="1">
      <alignment horizontal="center" vertical="center" wrapText="1"/>
    </xf>
    <xf numFmtId="0" fontId="0" fillId="0" borderId="0" xfId="0" applyAlignment="1">
      <alignment wrapText="1"/>
    </xf>
    <xf numFmtId="0" fontId="8" fillId="0" borderId="1" xfId="0" applyFont="1" applyBorder="1" applyAlignment="1">
      <alignment horizontal="left" wrapText="1"/>
    </xf>
    <xf numFmtId="0" fontId="8" fillId="0" borderId="0" xfId="0" applyFont="1" applyAlignment="1">
      <alignment wrapText="1"/>
    </xf>
    <xf numFmtId="0" fontId="8" fillId="0" borderId="0" xfId="0" applyFont="1" applyAlignment="1">
      <alignment horizontal="left" wrapText="1"/>
    </xf>
    <xf numFmtId="0" fontId="6" fillId="4" borderId="1" xfId="0" applyFont="1" applyFill="1" applyBorder="1" applyAlignment="1">
      <alignment horizontal="right" vertical="center" wrapText="1"/>
    </xf>
    <xf numFmtId="0" fontId="8" fillId="0" borderId="1" xfId="0" applyFont="1" applyBorder="1" applyAlignment="1">
      <alignment wrapText="1"/>
    </xf>
    <xf numFmtId="0" fontId="8" fillId="0" borderId="0" xfId="0" applyFont="1" applyFill="1" applyAlignment="1">
      <alignment wrapText="1"/>
    </xf>
    <xf numFmtId="0" fontId="0" fillId="0" borderId="0" xfId="0" applyFill="1" applyAlignment="1">
      <alignment wrapText="1"/>
    </xf>
    <xf numFmtId="0" fontId="6" fillId="3" borderId="1" xfId="0" applyFont="1" applyFill="1" applyBorder="1" applyAlignment="1">
      <alignment wrapText="1"/>
    </xf>
    <xf numFmtId="164" fontId="6" fillId="4" borderId="1" xfId="0" applyNumberFormat="1" applyFont="1" applyFill="1" applyBorder="1" applyAlignment="1">
      <alignment horizontal="right" wrapText="1"/>
    </xf>
    <xf numFmtId="0" fontId="6" fillId="0" borderId="0" xfId="0" applyFont="1" applyFill="1" applyBorder="1" applyAlignment="1">
      <alignment wrapText="1"/>
    </xf>
    <xf numFmtId="0" fontId="6" fillId="0" borderId="0" xfId="0" applyFont="1" applyFill="1" applyBorder="1" applyAlignment="1">
      <alignment horizontal="right" wrapText="1"/>
    </xf>
    <xf numFmtId="164" fontId="6" fillId="0" borderId="0" xfId="0" applyNumberFormat="1" applyFont="1" applyFill="1" applyBorder="1" applyAlignment="1">
      <alignment horizontal="right" wrapText="1"/>
    </xf>
    <xf numFmtId="4" fontId="6" fillId="3" borderId="1" xfId="0" applyNumberFormat="1" applyFont="1" applyFill="1" applyBorder="1" applyAlignment="1">
      <alignment horizontal="center" vertical="center" wrapText="1"/>
    </xf>
    <xf numFmtId="4" fontId="8" fillId="0" borderId="1" xfId="0" applyNumberFormat="1" applyFont="1" applyBorder="1" applyAlignment="1">
      <alignment horizontal="center" vertical="center" wrapText="1"/>
    </xf>
    <xf numFmtId="0" fontId="8" fillId="0" borderId="0" xfId="0" applyFont="1" applyAlignment="1">
      <alignment horizontal="center" vertical="center" wrapText="1"/>
    </xf>
    <xf numFmtId="4" fontId="8" fillId="0" borderId="0" xfId="0" applyNumberFormat="1" applyFont="1" applyAlignment="1">
      <alignment horizontal="center" vertical="center" wrapText="1"/>
    </xf>
    <xf numFmtId="0" fontId="6" fillId="0" borderId="0" xfId="0" applyFont="1" applyAlignment="1">
      <alignment vertical="center" wrapText="1"/>
    </xf>
    <xf numFmtId="0" fontId="6" fillId="2" borderId="1" xfId="0" applyFont="1" applyFill="1" applyBorder="1" applyAlignment="1">
      <alignment vertical="center" wrapText="1"/>
    </xf>
    <xf numFmtId="4" fontId="1" fillId="0" borderId="1" xfId="0" applyNumberFormat="1" applyFont="1" applyBorder="1" applyAlignment="1">
      <alignment horizontal="center" vertical="center" wrapText="1"/>
    </xf>
    <xf numFmtId="4" fontId="8"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4" borderId="2" xfId="0" applyFont="1" applyFill="1" applyBorder="1" applyAlignment="1">
      <alignment horizontal="left" vertical="center" wrapText="1"/>
    </xf>
    <xf numFmtId="0" fontId="8" fillId="0" borderId="2" xfId="0" applyFont="1" applyBorder="1" applyAlignment="1">
      <alignment horizontal="left" vertical="center" wrapText="1"/>
    </xf>
    <xf numFmtId="0" fontId="8" fillId="0" borderId="7" xfId="0" applyFont="1" applyBorder="1" applyAlignment="1">
      <alignment wrapText="1"/>
    </xf>
    <xf numFmtId="0" fontId="8" fillId="0" borderId="1" xfId="0" applyFont="1" applyFill="1" applyBorder="1" applyAlignment="1">
      <alignment wrapText="1"/>
    </xf>
    <xf numFmtId="0" fontId="8" fillId="0" borderId="0" xfId="0" applyFont="1" applyBorder="1" applyAlignment="1">
      <alignment wrapText="1"/>
    </xf>
    <xf numFmtId="0" fontId="8" fillId="0" borderId="0" xfId="0" applyFont="1" applyBorder="1" applyAlignment="1">
      <alignment horizontal="left" vertical="center" wrapText="1"/>
    </xf>
    <xf numFmtId="0" fontId="8" fillId="0" borderId="0" xfId="0" applyFont="1" applyBorder="1" applyAlignment="1">
      <alignment horizont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Font="1" applyBorder="1" applyAlignment="1">
      <alignment horizontal="left" wrapText="1"/>
    </xf>
    <xf numFmtId="0" fontId="1" fillId="0" borderId="1" xfId="0" applyFont="1" applyFill="1" applyBorder="1" applyAlignment="1">
      <alignment horizontal="right" vertical="center" wrapText="1"/>
    </xf>
    <xf numFmtId="0" fontId="6" fillId="3" borderId="1" xfId="0" applyFont="1" applyFill="1" applyBorder="1" applyAlignment="1">
      <alignment horizontal="right" vertical="center"/>
    </xf>
    <xf numFmtId="9" fontId="1" fillId="2" borderId="1" xfId="1" applyFont="1" applyFill="1" applyBorder="1" applyAlignment="1">
      <alignment horizontal="right" vertical="center"/>
    </xf>
    <xf numFmtId="0" fontId="1" fillId="4" borderId="1" xfId="0" applyFont="1" applyFill="1" applyBorder="1" applyAlignment="1">
      <alignment horizontal="right" vertical="center" wrapText="1"/>
    </xf>
    <xf numFmtId="9" fontId="9" fillId="4" borderId="1" xfId="1" applyFont="1" applyFill="1" applyBorder="1" applyAlignment="1">
      <alignment horizontal="right" vertical="center"/>
    </xf>
    <xf numFmtId="0" fontId="6" fillId="2" borderId="1" xfId="0" applyFont="1" applyFill="1" applyBorder="1" applyAlignment="1">
      <alignment horizontal="right" vertical="center"/>
    </xf>
    <xf numFmtId="0" fontId="6" fillId="4" borderId="1" xfId="0" applyFont="1" applyFill="1" applyBorder="1" applyAlignment="1">
      <alignment horizontal="right" vertical="center"/>
    </xf>
    <xf numFmtId="0" fontId="8" fillId="0" borderId="0" xfId="0" applyFont="1" applyBorder="1" applyAlignment="1">
      <alignment horizontal="center" wrapText="1"/>
    </xf>
    <xf numFmtId="0" fontId="8" fillId="0" borderId="0" xfId="0" applyFont="1" applyBorder="1" applyAlignment="1">
      <alignment horizontal="center" wrapText="1"/>
    </xf>
    <xf numFmtId="0" fontId="0" fillId="0" borderId="1" xfId="0" applyFont="1" applyFill="1" applyBorder="1" applyAlignment="1">
      <alignment horizontal="right"/>
    </xf>
    <xf numFmtId="0" fontId="0" fillId="2" borderId="1" xfId="0" applyFont="1" applyFill="1" applyBorder="1" applyAlignment="1">
      <alignment horizontal="right"/>
    </xf>
    <xf numFmtId="0" fontId="1" fillId="2" borderId="1" xfId="0" applyFont="1" applyFill="1" applyBorder="1" applyAlignment="1">
      <alignment horizontal="right" vertical="center" wrapText="1"/>
    </xf>
    <xf numFmtId="0" fontId="0" fillId="4" borderId="1" xfId="0" applyFont="1" applyFill="1" applyBorder="1" applyAlignment="1">
      <alignment horizontal="right"/>
    </xf>
    <xf numFmtId="0" fontId="1" fillId="0" borderId="0" xfId="0" applyFont="1" applyAlignment="1">
      <alignment wrapText="1"/>
    </xf>
    <xf numFmtId="0" fontId="1" fillId="0" borderId="1" xfId="0" applyFont="1" applyBorder="1" applyAlignment="1">
      <alignment wrapText="1"/>
    </xf>
    <xf numFmtId="164" fontId="1" fillId="0" borderId="1" xfId="0" applyNumberFormat="1" applyFont="1" applyBorder="1" applyAlignment="1">
      <alignment horizontal="right" wrapText="1"/>
    </xf>
    <xf numFmtId="0" fontId="1" fillId="0" borderId="0" xfId="0" applyFont="1" applyFill="1" applyAlignment="1">
      <alignment wrapText="1"/>
    </xf>
    <xf numFmtId="0" fontId="1" fillId="4" borderId="1" xfId="0" applyFont="1" applyFill="1" applyBorder="1" applyAlignment="1">
      <alignment wrapText="1"/>
    </xf>
    <xf numFmtId="0" fontId="1" fillId="0" borderId="0" xfId="0" applyFont="1" applyFill="1" applyBorder="1" applyAlignment="1">
      <alignment wrapText="1"/>
    </xf>
    <xf numFmtId="0" fontId="1" fillId="0" borderId="0" xfId="0" applyFont="1" applyAlignment="1">
      <alignment horizontal="right" wrapText="1"/>
    </xf>
    <xf numFmtId="0" fontId="1" fillId="0" borderId="1" xfId="0" applyFont="1" applyBorder="1" applyAlignment="1">
      <alignment vertical="center" wrapText="1"/>
    </xf>
    <xf numFmtId="0" fontId="6" fillId="3" borderId="1" xfId="0" applyFont="1" applyFill="1" applyBorder="1" applyAlignment="1">
      <alignment horizontal="center" wrapText="1"/>
    </xf>
    <xf numFmtId="0" fontId="1" fillId="3" borderId="1" xfId="0" applyFont="1" applyFill="1" applyBorder="1" applyAlignment="1">
      <alignment wrapText="1"/>
    </xf>
    <xf numFmtId="0" fontId="1" fillId="0" borderId="1" xfId="0" applyFont="1" applyBorder="1" applyAlignment="1">
      <alignment horizontal="right" wrapText="1"/>
    </xf>
    <xf numFmtId="9" fontId="1" fillId="0" borderId="1" xfId="0" applyNumberFormat="1" applyFont="1" applyBorder="1" applyAlignment="1">
      <alignment wrapText="1"/>
    </xf>
    <xf numFmtId="164" fontId="1" fillId="0" borderId="1" xfId="0" applyNumberFormat="1" applyFont="1" applyBorder="1" applyAlignment="1">
      <alignment wrapText="1"/>
    </xf>
    <xf numFmtId="0" fontId="6" fillId="2" borderId="0" xfId="0" applyFont="1" applyFill="1" applyBorder="1" applyAlignment="1">
      <alignment vertical="center" wrapText="1"/>
    </xf>
    <xf numFmtId="0" fontId="6" fillId="2" borderId="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10" fillId="3" borderId="2" xfId="0" applyFont="1" applyFill="1" applyBorder="1" applyAlignment="1">
      <alignment horizontal="left"/>
    </xf>
    <xf numFmtId="0" fontId="10" fillId="3" borderId="4" xfId="0" applyFont="1" applyFill="1" applyBorder="1" applyAlignment="1">
      <alignment horizontal="left"/>
    </xf>
    <xf numFmtId="0" fontId="8" fillId="0" borderId="2" xfId="0" applyFont="1" applyBorder="1" applyAlignment="1">
      <alignment horizontal="left"/>
    </xf>
    <xf numFmtId="0" fontId="8" fillId="0" borderId="4" xfId="0" applyFont="1" applyBorder="1" applyAlignment="1">
      <alignment horizontal="left"/>
    </xf>
    <xf numFmtId="0" fontId="6" fillId="3" borderId="2"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0" borderId="0" xfId="0" applyFont="1" applyAlignment="1">
      <alignment horizontal="left" vertical="center" wrapText="1"/>
    </xf>
    <xf numFmtId="0" fontId="8" fillId="0" borderId="0" xfId="0" applyFont="1" applyBorder="1" applyAlignment="1">
      <alignment horizontal="center" wrapText="1"/>
    </xf>
    <xf numFmtId="0" fontId="8" fillId="0" borderId="1" xfId="0" applyFont="1" applyFill="1" applyBorder="1" applyAlignment="1">
      <alignment horizontal="center" vertical="center" wrapText="1"/>
    </xf>
    <xf numFmtId="0" fontId="8" fillId="3" borderId="2" xfId="0" applyFont="1" applyFill="1" applyBorder="1" applyAlignment="1">
      <alignment horizontal="center" wrapText="1"/>
    </xf>
    <xf numFmtId="0" fontId="8" fillId="3" borderId="3" xfId="0" applyFont="1" applyFill="1" applyBorder="1" applyAlignment="1">
      <alignment horizontal="center" wrapText="1"/>
    </xf>
    <xf numFmtId="0" fontId="8" fillId="3" borderId="4" xfId="0" applyFont="1" applyFill="1" applyBorder="1" applyAlignment="1">
      <alignment horizontal="center" wrapText="1"/>
    </xf>
    <xf numFmtId="0" fontId="7" fillId="3" borderId="2" xfId="0" applyFont="1" applyFill="1" applyBorder="1" applyAlignment="1">
      <alignment horizontal="center" wrapText="1"/>
    </xf>
    <xf numFmtId="0" fontId="7" fillId="3" borderId="3" xfId="0" applyFont="1" applyFill="1" applyBorder="1" applyAlignment="1">
      <alignment horizontal="center" wrapText="1"/>
    </xf>
    <xf numFmtId="0" fontId="7" fillId="3" borderId="4" xfId="0" applyFont="1" applyFill="1" applyBorder="1" applyAlignment="1">
      <alignment horizontal="center" wrapText="1"/>
    </xf>
    <xf numFmtId="0" fontId="6" fillId="3" borderId="1" xfId="0" applyFont="1" applyFill="1" applyBorder="1" applyAlignment="1">
      <alignment horizontal="center" wrapText="1"/>
    </xf>
    <xf numFmtId="0" fontId="6" fillId="4" borderId="2" xfId="0" applyFont="1" applyFill="1" applyBorder="1" applyAlignment="1">
      <alignment horizontal="center" wrapText="1"/>
    </xf>
    <xf numFmtId="0" fontId="6" fillId="4" borderId="4" xfId="0" applyFont="1" applyFill="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8" fillId="0" borderId="11" xfId="0" applyFont="1" applyBorder="1" applyAlignment="1">
      <alignment horizontal="center" wrapText="1"/>
    </xf>
    <xf numFmtId="0" fontId="8" fillId="0" borderId="12" xfId="0" applyFont="1" applyBorder="1" applyAlignment="1">
      <alignment horizontal="center" wrapText="1"/>
    </xf>
    <xf numFmtId="0" fontId="3" fillId="0" borderId="13" xfId="0" applyFont="1" applyBorder="1" applyAlignment="1">
      <alignment wrapText="1"/>
    </xf>
    <xf numFmtId="0" fontId="3" fillId="0" borderId="14" xfId="0" applyFont="1" applyBorder="1" applyAlignment="1">
      <alignment wrapText="1"/>
    </xf>
    <xf numFmtId="0" fontId="0" fillId="0" borderId="13" xfId="0" applyBorder="1" applyAlignment="1">
      <alignment wrapText="1"/>
    </xf>
    <xf numFmtId="0" fontId="0" fillId="0" borderId="14" xfId="0" applyBorder="1" applyAlignment="1">
      <alignment wrapText="1"/>
    </xf>
    <xf numFmtId="0" fontId="0" fillId="0" borderId="13" xfId="0" applyBorder="1" applyAlignment="1"/>
    <xf numFmtId="0" fontId="8" fillId="0" borderId="11" xfId="0" applyFont="1" applyBorder="1" applyAlignment="1">
      <alignment wrapText="1"/>
    </xf>
    <xf numFmtId="0" fontId="8" fillId="0" borderId="12" xfId="0" applyFont="1" applyBorder="1" applyAlignment="1">
      <alignment wrapText="1"/>
    </xf>
    <xf numFmtId="0" fontId="3" fillId="0" borderId="13" xfId="0" applyFont="1" applyBorder="1"/>
    <xf numFmtId="0" fontId="3" fillId="0" borderId="14" xfId="0" applyFont="1" applyBorder="1"/>
    <xf numFmtId="0" fontId="0" fillId="0" borderId="13" xfId="0" applyFont="1" applyBorder="1"/>
    <xf numFmtId="0" fontId="0" fillId="0" borderId="14" xfId="0" applyFont="1" applyBorder="1"/>
    <xf numFmtId="0" fontId="0" fillId="0" borderId="13" xfId="0" applyBorder="1"/>
    <xf numFmtId="0" fontId="0" fillId="0" borderId="14" xfId="0" applyBorder="1"/>
    <xf numFmtId="0" fontId="8" fillId="0" borderId="15" xfId="0" applyFont="1" applyBorder="1" applyAlignment="1">
      <alignment wrapText="1"/>
    </xf>
    <xf numFmtId="4" fontId="8" fillId="0" borderId="16" xfId="0" applyNumberFormat="1"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left" vertical="center" wrapText="1"/>
    </xf>
    <xf numFmtId="0" fontId="0" fillId="0" borderId="8" xfId="0" applyBorder="1"/>
    <xf numFmtId="0" fontId="0" fillId="0" borderId="9" xfId="0" applyBorder="1"/>
    <xf numFmtId="0" fontId="0" fillId="0" borderId="10" xfId="0" applyBorder="1"/>
    <xf numFmtId="0" fontId="0" fillId="0" borderId="11" xfId="0" applyBorder="1"/>
    <xf numFmtId="0" fontId="0" fillId="0" borderId="0" xfId="0" applyBorder="1"/>
    <xf numFmtId="0" fontId="0" fillId="0" borderId="12" xfId="0" applyBorder="1"/>
    <xf numFmtId="0" fontId="0" fillId="0" borderId="0" xfId="0" applyBorder="1" applyAlignment="1"/>
    <xf numFmtId="0" fontId="0" fillId="0" borderId="15" xfId="0" applyBorder="1"/>
    <xf numFmtId="0" fontId="0" fillId="0" borderId="16" xfId="0" applyBorder="1"/>
    <xf numFmtId="0" fontId="0" fillId="0" borderId="17" xfId="0" applyBorder="1"/>
    <xf numFmtId="0" fontId="3" fillId="0" borderId="0" xfId="0" applyFont="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176213</xdr:colOff>
      <xdr:row>2</xdr:row>
      <xdr:rowOff>21431</xdr:rowOff>
    </xdr:from>
    <xdr:to>
      <xdr:col>7</xdr:col>
      <xdr:colOff>466725</xdr:colOff>
      <xdr:row>26</xdr:row>
      <xdr:rowOff>9525</xdr:rowOff>
    </xdr:to>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176213" y="402431"/>
          <a:ext cx="4557712" cy="4741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a:solidFill>
                <a:schemeClr val="dk1"/>
              </a:solidFill>
              <a:effectLst/>
              <a:latin typeface="Verdana" panose="020B0604030504040204" pitchFamily="34" charset="0"/>
              <a:ea typeface="Verdana" panose="020B0604030504040204" pitchFamily="34" charset="0"/>
              <a:cs typeface="+mn-cs"/>
            </a:rPr>
            <a:t>Before you Issue the RFP</a:t>
          </a:r>
          <a:endParaRPr lang="en-US" sz="1000">
            <a:solidFill>
              <a:schemeClr val="dk1"/>
            </a:solidFill>
            <a:effectLst/>
            <a:latin typeface="Verdana" panose="020B0604030504040204" pitchFamily="34" charset="0"/>
            <a:ea typeface="Verdana" panose="020B0604030504040204" pitchFamily="34" charset="0"/>
            <a:cs typeface="+mn-cs"/>
          </a:endParaRPr>
        </a:p>
        <a:p>
          <a:r>
            <a:rPr lang="en-US" sz="1000" b="1" u="none" strike="noStrike">
              <a:solidFill>
                <a:schemeClr val="dk1"/>
              </a:solidFill>
              <a:effectLst/>
              <a:latin typeface="Verdana" panose="020B0604030504040204" pitchFamily="34" charset="0"/>
              <a:ea typeface="Verdana" panose="020B0604030504040204" pitchFamily="34" charset="0"/>
              <a:cs typeface="+mn-cs"/>
            </a:rPr>
            <a:t> </a:t>
          </a:r>
          <a:endParaRPr lang="en-US" sz="1000">
            <a:solidFill>
              <a:schemeClr val="dk1"/>
            </a:solidFill>
            <a:effectLst/>
            <a:latin typeface="Verdana" panose="020B0604030504040204" pitchFamily="34" charset="0"/>
            <a:ea typeface="Verdana" panose="020B0604030504040204" pitchFamily="34" charset="0"/>
            <a:cs typeface="+mn-cs"/>
          </a:endParaRPr>
        </a:p>
        <a:p>
          <a:r>
            <a:rPr lang="en-US" sz="1000" b="1" u="sng">
              <a:solidFill>
                <a:schemeClr val="dk1"/>
              </a:solidFill>
              <a:effectLst/>
              <a:latin typeface="Verdana" panose="020B0604030504040204" pitchFamily="34" charset="0"/>
              <a:ea typeface="Verdana" panose="020B0604030504040204" pitchFamily="34" charset="0"/>
              <a:cs typeface="+mn-cs"/>
            </a:rPr>
            <a:t>Technical Evaluation Tab</a:t>
          </a:r>
          <a:endParaRPr lang="en-US" sz="1000">
            <a:solidFill>
              <a:schemeClr val="dk1"/>
            </a:solidFill>
            <a:effectLst/>
            <a:latin typeface="Verdana" panose="020B0604030504040204" pitchFamily="34" charset="0"/>
            <a:ea typeface="Verdana" panose="020B0604030504040204" pitchFamily="34" charset="0"/>
            <a:cs typeface="+mn-cs"/>
          </a:endParaRPr>
        </a:p>
        <a:p>
          <a:r>
            <a:rPr lang="en-US" sz="1000">
              <a:solidFill>
                <a:schemeClr val="dk1"/>
              </a:solidFill>
              <a:effectLst/>
              <a:latin typeface="Verdana" panose="020B0604030504040204" pitchFamily="34" charset="0"/>
              <a:ea typeface="Verdana" panose="020B0604030504040204" pitchFamily="34" charset="0"/>
              <a:cs typeface="+mn-cs"/>
            </a:rPr>
            <a:t> </a:t>
          </a:r>
        </a:p>
        <a:p>
          <a:pPr lvl="0"/>
          <a:r>
            <a:rPr lang="en-US" sz="1000">
              <a:solidFill>
                <a:schemeClr val="dk1"/>
              </a:solidFill>
              <a:effectLst/>
              <a:latin typeface="Verdana" panose="020B0604030504040204" pitchFamily="34" charset="0"/>
              <a:ea typeface="Verdana" panose="020B0604030504040204" pitchFamily="34" charset="0"/>
              <a:cs typeface="+mn-cs"/>
            </a:rPr>
            <a:t>1. This RFP can be configured to allow you to prioritize each Technical Requirement included on the Tech Evaluation tab to reflect your unique DCIM needs.</a:t>
          </a:r>
        </a:p>
        <a:p>
          <a:pPr lvl="1"/>
          <a:r>
            <a:rPr lang="en-US" sz="1000">
              <a:solidFill>
                <a:schemeClr val="dk1"/>
              </a:solidFill>
              <a:effectLst/>
              <a:latin typeface="Verdana" panose="020B0604030504040204" pitchFamily="34" charset="0"/>
              <a:ea typeface="Verdana" panose="020B0604030504040204" pitchFamily="34" charset="0"/>
              <a:cs typeface="+mn-cs"/>
            </a:rPr>
            <a:t>a) On the Tech Evaluation tab Column D is called “Item Priority”</a:t>
          </a:r>
        </a:p>
        <a:p>
          <a:pPr lvl="1"/>
          <a:r>
            <a:rPr lang="en-US" sz="1000">
              <a:solidFill>
                <a:schemeClr val="dk1"/>
              </a:solidFill>
              <a:effectLst/>
              <a:latin typeface="Verdana" panose="020B0604030504040204" pitchFamily="34" charset="0"/>
              <a:ea typeface="Verdana" panose="020B0604030504040204" pitchFamily="34" charset="0"/>
              <a:cs typeface="+mn-cs"/>
            </a:rPr>
            <a:t>b) Use the drop down list to set the “Item Priority”</a:t>
          </a:r>
        </a:p>
        <a:p>
          <a:pPr lvl="1"/>
          <a:r>
            <a:rPr lang="en-US" sz="1000">
              <a:solidFill>
                <a:schemeClr val="dk1"/>
              </a:solidFill>
              <a:effectLst/>
              <a:latin typeface="Verdana" panose="020B0604030504040204" pitchFamily="34" charset="0"/>
              <a:ea typeface="Verdana" panose="020B0604030504040204" pitchFamily="34" charset="0"/>
              <a:cs typeface="+mn-cs"/>
            </a:rPr>
            <a:t>c) Set the “Item Priority” for each requirement on the Tech Evaluation tab</a:t>
          </a:r>
        </a:p>
        <a:p>
          <a:pPr lvl="1"/>
          <a:endParaRPr lang="en-US" sz="1000">
            <a:solidFill>
              <a:schemeClr val="dk1"/>
            </a:solidFill>
            <a:effectLst/>
            <a:latin typeface="Verdana" panose="020B0604030504040204" pitchFamily="34" charset="0"/>
            <a:ea typeface="Verdana" panose="020B0604030504040204" pitchFamily="34" charset="0"/>
            <a:cs typeface="+mn-cs"/>
          </a:endParaRPr>
        </a:p>
        <a:p>
          <a:pPr lvl="0"/>
          <a:r>
            <a:rPr lang="en-US" sz="1000" b="1">
              <a:solidFill>
                <a:schemeClr val="dk1"/>
              </a:solidFill>
              <a:effectLst/>
              <a:latin typeface="Verdana" panose="020B0604030504040204" pitchFamily="34" charset="0"/>
              <a:ea typeface="Verdana" panose="020B0604030504040204" pitchFamily="34" charset="0"/>
              <a:cs typeface="+mn-cs"/>
            </a:rPr>
            <a:t>Before send out</a:t>
          </a:r>
        </a:p>
        <a:p>
          <a:pPr lvl="0"/>
          <a:r>
            <a:rPr lang="en-US" sz="1000">
              <a:solidFill>
                <a:schemeClr val="dk1"/>
              </a:solidFill>
              <a:effectLst/>
              <a:latin typeface="Verdana" panose="020B0604030504040204" pitchFamily="34" charset="0"/>
              <a:ea typeface="Verdana" panose="020B0604030504040204" pitchFamily="34" charset="0"/>
              <a:cs typeface="+mn-cs"/>
            </a:rPr>
            <a:t>Hide columns J to P or... </a:t>
          </a:r>
        </a:p>
        <a:p>
          <a:pPr lvl="0"/>
          <a:r>
            <a:rPr lang="en-US" sz="1000">
              <a:solidFill>
                <a:schemeClr val="dk1"/>
              </a:solidFill>
              <a:effectLst/>
              <a:latin typeface="Verdana" panose="020B0604030504040204" pitchFamily="34" charset="0"/>
              <a:ea typeface="Verdana" panose="020B0604030504040204" pitchFamily="34" charset="0"/>
              <a:cs typeface="+mn-cs"/>
            </a:rPr>
            <a:t>If you do not want to scoring to be seen, you can delete these columns or use the version</a:t>
          </a:r>
          <a:r>
            <a:rPr lang="en-US" sz="1000" baseline="0">
              <a:solidFill>
                <a:schemeClr val="dk1"/>
              </a:solidFill>
              <a:effectLst/>
              <a:latin typeface="Verdana" panose="020B0604030504040204" pitchFamily="34" charset="0"/>
              <a:ea typeface="Verdana" panose="020B0604030504040204" pitchFamily="34" charset="0"/>
              <a:cs typeface="+mn-cs"/>
            </a:rPr>
            <a:t> of their RFP without the scoring features, available from the Cormant website</a:t>
          </a:r>
          <a:endParaRPr lang="en-US" sz="1000">
            <a:solidFill>
              <a:schemeClr val="dk1"/>
            </a:solidFill>
            <a:effectLst/>
            <a:latin typeface="Verdana" panose="020B0604030504040204" pitchFamily="34" charset="0"/>
            <a:ea typeface="Verdana" panose="020B0604030504040204" pitchFamily="34" charset="0"/>
            <a:cs typeface="+mn-cs"/>
          </a:endParaRPr>
        </a:p>
        <a:p>
          <a:r>
            <a:rPr lang="en-US" sz="1000">
              <a:solidFill>
                <a:schemeClr val="dk1"/>
              </a:solidFill>
              <a:effectLst/>
              <a:latin typeface="Verdana" panose="020B0604030504040204" pitchFamily="34" charset="0"/>
              <a:ea typeface="Verdana" panose="020B0604030504040204" pitchFamily="34" charset="0"/>
              <a:cs typeface="+mn-cs"/>
            </a:rPr>
            <a:t> </a:t>
          </a:r>
        </a:p>
        <a:p>
          <a:r>
            <a:rPr lang="en-US" sz="1000" b="1" u="sng">
              <a:solidFill>
                <a:schemeClr val="dk1"/>
              </a:solidFill>
              <a:effectLst/>
              <a:latin typeface="Verdana" panose="020B0604030504040204" pitchFamily="34" charset="0"/>
              <a:ea typeface="Verdana" panose="020B0604030504040204" pitchFamily="34" charset="0"/>
              <a:cs typeface="+mn-cs"/>
            </a:rPr>
            <a:t>Pricing Evaluation Tab</a:t>
          </a:r>
          <a:endParaRPr lang="en-US" sz="1000">
            <a:solidFill>
              <a:schemeClr val="dk1"/>
            </a:solidFill>
            <a:effectLst/>
            <a:latin typeface="Verdana" panose="020B0604030504040204" pitchFamily="34" charset="0"/>
            <a:ea typeface="Verdana" panose="020B0604030504040204" pitchFamily="34" charset="0"/>
            <a:cs typeface="+mn-cs"/>
          </a:endParaRPr>
        </a:p>
        <a:p>
          <a:r>
            <a:rPr lang="en-US" sz="1000" b="1" u="none" strike="noStrike">
              <a:solidFill>
                <a:schemeClr val="dk1"/>
              </a:solidFill>
              <a:effectLst/>
              <a:latin typeface="Verdana" panose="020B0604030504040204" pitchFamily="34" charset="0"/>
              <a:ea typeface="Verdana" panose="020B0604030504040204" pitchFamily="34" charset="0"/>
              <a:cs typeface="+mn-cs"/>
            </a:rPr>
            <a:t> </a:t>
          </a:r>
          <a:endParaRPr lang="en-US" sz="1000">
            <a:solidFill>
              <a:schemeClr val="dk1"/>
            </a:solidFill>
            <a:effectLst/>
            <a:latin typeface="Verdana" panose="020B0604030504040204" pitchFamily="34" charset="0"/>
            <a:ea typeface="Verdana" panose="020B0604030504040204" pitchFamily="34" charset="0"/>
            <a:cs typeface="+mn-cs"/>
          </a:endParaRPr>
        </a:p>
        <a:p>
          <a:pPr lvl="0"/>
          <a:r>
            <a:rPr lang="en-US" sz="1000">
              <a:solidFill>
                <a:schemeClr val="dk1"/>
              </a:solidFill>
              <a:effectLst/>
              <a:latin typeface="Verdana" panose="020B0604030504040204" pitchFamily="34" charset="0"/>
              <a:ea typeface="Verdana" panose="020B0604030504040204" pitchFamily="34" charset="0"/>
              <a:cs typeface="+mn-cs"/>
            </a:rPr>
            <a:t>1. The text box on the right contains a pricing  scenario that includes all the details needed by most DCIM vendors to provide a price quote.  Review the scenario and edit the scenario as desired</a:t>
          </a:r>
          <a:r>
            <a:rPr lang="en-US" sz="1100">
              <a:solidFill>
                <a:schemeClr val="dk1"/>
              </a:solidFill>
              <a:effectLst/>
              <a:latin typeface="+mn-lt"/>
              <a:ea typeface="+mn-ea"/>
              <a:cs typeface="+mn-cs"/>
            </a:rPr>
            <a:t> </a:t>
          </a:r>
        </a:p>
      </xdr:txBody>
    </xdr:sp>
    <xdr:clientData/>
  </xdr:twoCellAnchor>
  <xdr:twoCellAnchor>
    <xdr:from>
      <xdr:col>7</xdr:col>
      <xdr:colOff>598762</xdr:colOff>
      <xdr:row>2</xdr:row>
      <xdr:rowOff>13796</xdr:rowOff>
    </xdr:from>
    <xdr:to>
      <xdr:col>19</xdr:col>
      <xdr:colOff>19050</xdr:colOff>
      <xdr:row>26</xdr:row>
      <xdr:rowOff>9525</xdr:rowOff>
    </xdr:to>
    <xdr:sp macro="" textlink="">
      <xdr:nvSpPr>
        <xdr:cNvPr id="3" name="TextBox 2">
          <a:extLst>
            <a:ext uri="{FF2B5EF4-FFF2-40B4-BE49-F238E27FC236}">
              <a16:creationId xmlns:a16="http://schemas.microsoft.com/office/drawing/2014/main" xmlns="" id="{00000000-0008-0000-0000-000003000000}"/>
            </a:ext>
          </a:extLst>
        </xdr:cNvPr>
        <xdr:cNvSpPr txBox="1"/>
      </xdr:nvSpPr>
      <xdr:spPr>
        <a:xfrm>
          <a:off x="4865962" y="394796"/>
          <a:ext cx="6735488" cy="47487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a:solidFill>
                <a:schemeClr val="dk1"/>
              </a:solidFill>
              <a:effectLst/>
              <a:latin typeface="Verdana" panose="020B0604030504040204" pitchFamily="34" charset="0"/>
              <a:ea typeface="Verdana" panose="020B0604030504040204" pitchFamily="34" charset="0"/>
              <a:cs typeface="+mn-cs"/>
            </a:rPr>
            <a:t>Evaluating the RFP</a:t>
          </a:r>
          <a:endParaRPr lang="en-US" sz="1000">
            <a:solidFill>
              <a:schemeClr val="dk1"/>
            </a:solidFill>
            <a:effectLst/>
            <a:latin typeface="Verdana" panose="020B0604030504040204" pitchFamily="34" charset="0"/>
            <a:ea typeface="Verdana" panose="020B0604030504040204" pitchFamily="34" charset="0"/>
            <a:cs typeface="+mn-cs"/>
          </a:endParaRPr>
        </a:p>
        <a:p>
          <a:r>
            <a:rPr lang="en-US" sz="1000">
              <a:solidFill>
                <a:schemeClr val="dk1"/>
              </a:solidFill>
              <a:effectLst/>
              <a:latin typeface="Verdana" panose="020B0604030504040204" pitchFamily="34" charset="0"/>
              <a:ea typeface="Verdana" panose="020B0604030504040204" pitchFamily="34" charset="0"/>
              <a:cs typeface="+mn-cs"/>
            </a:rPr>
            <a:t> </a:t>
          </a:r>
        </a:p>
        <a:p>
          <a:pPr lvl="0"/>
          <a:r>
            <a:rPr lang="en-US" sz="1000">
              <a:solidFill>
                <a:schemeClr val="dk1"/>
              </a:solidFill>
              <a:effectLst/>
              <a:latin typeface="Verdana" panose="020B0604030504040204" pitchFamily="34" charset="0"/>
              <a:ea typeface="Verdana" panose="020B0604030504040204" pitchFamily="34" charset="0"/>
              <a:cs typeface="+mn-cs"/>
            </a:rPr>
            <a:t>1. The vendors will respond by populating the green columns on the Technical and Pricing tabs</a:t>
          </a:r>
        </a:p>
        <a:p>
          <a:pPr lvl="0"/>
          <a:endParaRPr lang="en-US" sz="1000">
            <a:solidFill>
              <a:schemeClr val="dk1"/>
            </a:solidFill>
            <a:effectLst/>
            <a:latin typeface="Verdana" panose="020B0604030504040204" pitchFamily="34" charset="0"/>
            <a:ea typeface="Verdana" panose="020B0604030504040204" pitchFamily="34" charset="0"/>
            <a:cs typeface="+mn-cs"/>
          </a:endParaRPr>
        </a:p>
        <a:p>
          <a:pPr lvl="0"/>
          <a:r>
            <a:rPr lang="en-US" sz="1000" b="0">
              <a:solidFill>
                <a:schemeClr val="tx1"/>
              </a:solidFill>
              <a:effectLst/>
              <a:latin typeface="Verdana" panose="020B0604030504040204" pitchFamily="34" charset="0"/>
              <a:ea typeface="Verdana" panose="020B0604030504040204" pitchFamily="34" charset="0"/>
              <a:cs typeface="+mn-cs"/>
            </a:rPr>
            <a:t>2. On the Tech Evaluation tab, unhide columns J to P, these are used to score the responses</a:t>
          </a:r>
        </a:p>
        <a:p>
          <a:pPr lvl="0"/>
          <a:endParaRPr lang="en-US" sz="1000" b="1">
            <a:solidFill>
              <a:srgbClr val="FF0000"/>
            </a:solidFill>
            <a:effectLst/>
            <a:latin typeface="Verdana" panose="020B0604030504040204" pitchFamily="34" charset="0"/>
            <a:ea typeface="Verdana" panose="020B0604030504040204" pitchFamily="34" charset="0"/>
            <a:cs typeface="+mn-cs"/>
          </a:endParaRPr>
        </a:p>
        <a:p>
          <a:pPr lvl="0"/>
          <a:r>
            <a:rPr lang="en-US" sz="1000" b="0">
              <a:solidFill>
                <a:schemeClr val="tx1"/>
              </a:solidFill>
              <a:effectLst/>
              <a:latin typeface="Verdana" panose="020B0604030504040204" pitchFamily="34" charset="0"/>
              <a:ea typeface="Verdana" panose="020B0604030504040204" pitchFamily="34" charset="0"/>
              <a:cs typeface="+mn-cs"/>
            </a:rPr>
            <a:t>3. In column J the evaluator is meant to score each response from the vendors using the drop down menu</a:t>
          </a:r>
        </a:p>
        <a:p>
          <a:pPr lvl="0"/>
          <a:endParaRPr lang="en-US" sz="1000">
            <a:solidFill>
              <a:schemeClr val="dk1"/>
            </a:solidFill>
            <a:effectLst/>
            <a:latin typeface="Verdana" panose="020B0604030504040204" pitchFamily="34" charset="0"/>
            <a:ea typeface="Verdana" panose="020B0604030504040204" pitchFamily="34" charset="0"/>
            <a:cs typeface="+mn-cs"/>
          </a:endParaRPr>
        </a:p>
        <a:p>
          <a:pPr lvl="0">
            <a:spcAft>
              <a:spcPts val="600"/>
            </a:spcAft>
          </a:pPr>
          <a:r>
            <a:rPr lang="en-US" sz="1000">
              <a:solidFill>
                <a:schemeClr val="dk1"/>
              </a:solidFill>
              <a:effectLst/>
              <a:latin typeface="Verdana" panose="020B0604030504040204" pitchFamily="34" charset="0"/>
              <a:ea typeface="Verdana" panose="020B0604030504040204" pitchFamily="34" charset="0"/>
              <a:cs typeface="+mn-cs"/>
            </a:rPr>
            <a:t>4.</a:t>
          </a:r>
          <a:r>
            <a:rPr lang="en-US" sz="1000" baseline="0">
              <a:solidFill>
                <a:schemeClr val="dk1"/>
              </a:solidFill>
              <a:effectLst/>
              <a:latin typeface="Verdana" panose="020B0604030504040204" pitchFamily="34" charset="0"/>
              <a:ea typeface="Verdana" panose="020B0604030504040204" pitchFamily="34" charset="0"/>
              <a:cs typeface="+mn-cs"/>
            </a:rPr>
            <a:t> </a:t>
          </a:r>
          <a:r>
            <a:rPr lang="en-US" sz="1000">
              <a:solidFill>
                <a:schemeClr val="dk1"/>
              </a:solidFill>
              <a:effectLst/>
              <a:latin typeface="Verdana" panose="020B0604030504040204" pitchFamily="34" charset="0"/>
              <a:ea typeface="Verdana" panose="020B0604030504040204" pitchFamily="34" charset="0"/>
              <a:cs typeface="+mn-cs"/>
            </a:rPr>
            <a:t>The other scoring columns (K to P) will populate automatically and aggregate to the Scoring tab</a:t>
          </a:r>
        </a:p>
        <a:p>
          <a:pPr lvl="0">
            <a:spcBef>
              <a:spcPts val="600"/>
            </a:spcBef>
            <a:spcAft>
              <a:spcPts val="600"/>
            </a:spcAft>
          </a:pPr>
          <a:r>
            <a:rPr lang="en-US" sz="1000">
              <a:solidFill>
                <a:schemeClr val="dk1"/>
              </a:solidFill>
              <a:effectLst/>
              <a:latin typeface="Verdana" panose="020B0604030504040204" pitchFamily="34" charset="0"/>
              <a:ea typeface="Verdana" panose="020B0604030504040204" pitchFamily="34" charset="0"/>
              <a:cs typeface="+mn-cs"/>
            </a:rPr>
            <a:t>5. Scoring is based on the following logic - see charts pasted below, point values can be edited at the bottom of the Tech Evaluation</a:t>
          </a:r>
          <a:r>
            <a:rPr lang="en-US" sz="1000" baseline="0">
              <a:solidFill>
                <a:schemeClr val="dk1"/>
              </a:solidFill>
              <a:effectLst/>
              <a:latin typeface="Verdana" panose="020B0604030504040204" pitchFamily="34" charset="0"/>
              <a:ea typeface="Verdana" panose="020B0604030504040204" pitchFamily="34" charset="0"/>
              <a:cs typeface="+mn-cs"/>
            </a:rPr>
            <a:t> tab</a:t>
          </a:r>
          <a:endParaRPr lang="en-US" sz="1000">
            <a:solidFill>
              <a:schemeClr val="dk1"/>
            </a:solidFill>
            <a:effectLst/>
            <a:latin typeface="Verdana" panose="020B0604030504040204" pitchFamily="34" charset="0"/>
            <a:ea typeface="Verdana" panose="020B0604030504040204" pitchFamily="34" charset="0"/>
            <a:cs typeface="+mn-cs"/>
          </a:endParaRPr>
        </a:p>
        <a:p>
          <a:pPr lvl="1">
            <a:spcBef>
              <a:spcPts val="600"/>
            </a:spcBef>
            <a:spcAft>
              <a:spcPts val="600"/>
            </a:spcAft>
          </a:pPr>
          <a:r>
            <a:rPr lang="en-US" sz="1000">
              <a:solidFill>
                <a:schemeClr val="dk1"/>
              </a:solidFill>
              <a:effectLst/>
              <a:latin typeface="Verdana" panose="020B0604030504040204" pitchFamily="34" charset="0"/>
              <a:ea typeface="Verdana" panose="020B0604030504040204" pitchFamily="34" charset="0"/>
              <a:cs typeface="+mn-cs"/>
            </a:rPr>
            <a:t>a) Priority is based on the values entered in column D “Item Priority”</a:t>
          </a:r>
        </a:p>
        <a:p>
          <a:pPr lvl="1">
            <a:spcAft>
              <a:spcPts val="600"/>
            </a:spcAft>
          </a:pPr>
          <a:r>
            <a:rPr lang="en-US" sz="1000">
              <a:solidFill>
                <a:schemeClr val="dk1"/>
              </a:solidFill>
              <a:effectLst/>
              <a:latin typeface="Verdana" panose="020B0604030504040204" pitchFamily="34" charset="0"/>
              <a:ea typeface="Verdana" panose="020B0604030504040204" pitchFamily="34" charset="0"/>
              <a:cs typeface="+mn-cs"/>
            </a:rPr>
            <a:t>b)</a:t>
          </a:r>
          <a:r>
            <a:rPr lang="en-US" sz="1000" baseline="0">
              <a:solidFill>
                <a:schemeClr val="dk1"/>
              </a:solidFill>
              <a:effectLst/>
              <a:latin typeface="Verdana" panose="020B0604030504040204" pitchFamily="34" charset="0"/>
              <a:ea typeface="Verdana" panose="020B0604030504040204" pitchFamily="34" charset="0"/>
              <a:cs typeface="+mn-cs"/>
            </a:rPr>
            <a:t> </a:t>
          </a:r>
          <a:r>
            <a:rPr lang="en-US" sz="1000">
              <a:solidFill>
                <a:schemeClr val="dk1"/>
              </a:solidFill>
              <a:effectLst/>
              <a:latin typeface="Verdana" panose="020B0604030504040204" pitchFamily="34" charset="0"/>
              <a:ea typeface="Verdana" panose="020B0604030504040204" pitchFamily="34" charset="0"/>
              <a:cs typeface="+mn-cs"/>
            </a:rPr>
            <a:t>Eval PTS is based on how the evaluator scored the Vendor response to the requirement</a:t>
          </a:r>
        </a:p>
        <a:p>
          <a:pPr lvl="1">
            <a:spcAft>
              <a:spcPts val="600"/>
            </a:spcAft>
          </a:pPr>
          <a:r>
            <a:rPr lang="en-US" sz="1000">
              <a:solidFill>
                <a:schemeClr val="dk1"/>
              </a:solidFill>
              <a:effectLst/>
              <a:latin typeface="Verdana" panose="020B0604030504040204" pitchFamily="34" charset="0"/>
              <a:ea typeface="Verdana" panose="020B0604030504040204" pitchFamily="34" charset="0"/>
              <a:cs typeface="+mn-cs"/>
            </a:rPr>
            <a:t>c)</a:t>
          </a:r>
          <a:r>
            <a:rPr lang="en-US" sz="1000" baseline="0">
              <a:solidFill>
                <a:schemeClr val="dk1"/>
              </a:solidFill>
              <a:effectLst/>
              <a:latin typeface="Verdana" panose="020B0604030504040204" pitchFamily="34" charset="0"/>
              <a:ea typeface="Verdana" panose="020B0604030504040204" pitchFamily="34" charset="0"/>
              <a:cs typeface="+mn-cs"/>
            </a:rPr>
            <a:t> </a:t>
          </a:r>
          <a:r>
            <a:rPr lang="en-US" sz="1000">
              <a:solidFill>
                <a:schemeClr val="dk1"/>
              </a:solidFill>
              <a:effectLst/>
              <a:latin typeface="Verdana" panose="020B0604030504040204" pitchFamily="34" charset="0"/>
              <a:ea typeface="Verdana" panose="020B0604030504040204" pitchFamily="34" charset="0"/>
              <a:cs typeface="+mn-cs"/>
            </a:rPr>
            <a:t>Vendor PTS is based on how the Vendor scored themselves in regards to the requirement</a:t>
          </a:r>
        </a:p>
        <a:p>
          <a:pPr lvl="1">
            <a:spcAft>
              <a:spcPts val="600"/>
            </a:spcAft>
          </a:pPr>
          <a:r>
            <a:rPr lang="en-US" sz="1000">
              <a:solidFill>
                <a:schemeClr val="dk1"/>
              </a:solidFill>
              <a:effectLst/>
              <a:latin typeface="Verdana" panose="020B0604030504040204" pitchFamily="34" charset="0"/>
              <a:ea typeface="Verdana" panose="020B0604030504040204" pitchFamily="34" charset="0"/>
              <a:cs typeface="+mn-cs"/>
            </a:rPr>
            <a:t>d) Available PTS is based on (Priority) * 5 PTS – this reflect the total points available for this requirement</a:t>
          </a:r>
        </a:p>
        <a:p>
          <a:pPr lvl="1">
            <a:spcAft>
              <a:spcPts val="600"/>
            </a:spcAft>
          </a:pPr>
          <a:r>
            <a:rPr lang="en-US" sz="1000">
              <a:solidFill>
                <a:schemeClr val="dk1"/>
              </a:solidFill>
              <a:effectLst/>
              <a:latin typeface="Verdana" panose="020B0604030504040204" pitchFamily="34" charset="0"/>
              <a:ea typeface="Verdana" panose="020B0604030504040204" pitchFamily="34" charset="0"/>
              <a:cs typeface="+mn-cs"/>
            </a:rPr>
            <a:t>e) Eval Total PTS is based on (Priority) * (Eval PTS) – this reflect the total points as scored by the RFP Evaluator</a:t>
          </a:r>
        </a:p>
        <a:p>
          <a:pPr lvl="1">
            <a:spcAft>
              <a:spcPts val="600"/>
            </a:spcAft>
          </a:pPr>
          <a:r>
            <a:rPr lang="en-US" sz="1000">
              <a:solidFill>
                <a:schemeClr val="dk1"/>
              </a:solidFill>
              <a:effectLst/>
              <a:latin typeface="Verdana" panose="020B0604030504040204" pitchFamily="34" charset="0"/>
              <a:ea typeface="Verdana" panose="020B0604030504040204" pitchFamily="34" charset="0"/>
              <a:cs typeface="+mn-cs"/>
            </a:rPr>
            <a:t>f) Eval Total PTS is based on (Priority) * (Eval PTS) – this reflect the total points as scored by the DCIM Vendor</a:t>
          </a:r>
        </a:p>
        <a:p>
          <a:r>
            <a:rPr lang="en-US" sz="1000">
              <a:solidFill>
                <a:schemeClr val="dk1"/>
              </a:solidFill>
              <a:effectLst/>
              <a:latin typeface="Verdana" panose="020B0604030504040204" pitchFamily="34" charset="0"/>
              <a:ea typeface="Verdana" panose="020B0604030504040204" pitchFamily="34" charset="0"/>
              <a:cs typeface="+mn-cs"/>
            </a:rPr>
            <a:t> </a:t>
          </a:r>
        </a:p>
        <a:p>
          <a:r>
            <a:rPr lang="en-US" sz="1000" b="1" u="sng">
              <a:solidFill>
                <a:schemeClr val="tx1"/>
              </a:solidFill>
              <a:effectLst/>
              <a:latin typeface="Verdana" panose="020B0604030504040204" pitchFamily="34" charset="0"/>
              <a:ea typeface="Verdana" panose="020B0604030504040204" pitchFamily="34" charset="0"/>
              <a:cs typeface="+mn-cs"/>
            </a:rPr>
            <a:t>Vendor Summary</a:t>
          </a:r>
          <a:endParaRPr lang="en-US" sz="1000" u="sng">
            <a:solidFill>
              <a:schemeClr val="tx1"/>
            </a:solidFill>
            <a:effectLst/>
            <a:latin typeface="Verdana" panose="020B0604030504040204" pitchFamily="34" charset="0"/>
            <a:ea typeface="Verdana" panose="020B0604030504040204" pitchFamily="34" charset="0"/>
            <a:cs typeface="+mn-cs"/>
          </a:endParaRPr>
        </a:p>
        <a:p>
          <a:r>
            <a:rPr lang="en-US" sz="1000">
              <a:solidFill>
                <a:schemeClr val="tx1"/>
              </a:solidFill>
              <a:effectLst/>
              <a:latin typeface="Verdana" panose="020B0604030504040204" pitchFamily="34" charset="0"/>
              <a:ea typeface="Verdana" panose="020B0604030504040204" pitchFamily="34" charset="0"/>
              <a:cs typeface="+mn-cs"/>
            </a:rPr>
            <a:t>Aggregation of all the technical scores and pricing for easy evaluation</a:t>
          </a:r>
        </a:p>
        <a:p>
          <a:endParaRPr lang="en-US" sz="1100"/>
        </a:p>
      </xdr:txBody>
    </xdr:sp>
    <xdr:clientData/>
  </xdr:twoCellAnchor>
  <xdr:twoCellAnchor editAs="oneCell">
    <xdr:from>
      <xdr:col>1</xdr:col>
      <xdr:colOff>133350</xdr:colOff>
      <xdr:row>29</xdr:row>
      <xdr:rowOff>114300</xdr:rowOff>
    </xdr:from>
    <xdr:to>
      <xdr:col>4</xdr:col>
      <xdr:colOff>542645</xdr:colOff>
      <xdr:row>36</xdr:row>
      <xdr:rowOff>190320</xdr:rowOff>
    </xdr:to>
    <xdr:pic>
      <xdr:nvPicPr>
        <xdr:cNvPr id="7" name="Picture 6"/>
        <xdr:cNvPicPr>
          <a:picLocks noChangeAspect="1"/>
        </xdr:cNvPicPr>
      </xdr:nvPicPr>
      <xdr:blipFill rotWithShape="1">
        <a:blip xmlns:r="http://schemas.openxmlformats.org/officeDocument/2006/relationships" r:embed="rId1"/>
        <a:srcRect t="1987" b="-1"/>
        <a:stretch/>
      </xdr:blipFill>
      <xdr:spPr>
        <a:xfrm>
          <a:off x="742950" y="6581775"/>
          <a:ext cx="2238095" cy="1409520"/>
        </a:xfrm>
        <a:prstGeom prst="rect">
          <a:avLst/>
        </a:prstGeom>
      </xdr:spPr>
    </xdr:pic>
    <xdr:clientData/>
  </xdr:twoCellAnchor>
  <xdr:twoCellAnchor editAs="oneCell">
    <xdr:from>
      <xdr:col>5</xdr:col>
      <xdr:colOff>19050</xdr:colOff>
      <xdr:row>29</xdr:row>
      <xdr:rowOff>28575</xdr:rowOff>
    </xdr:from>
    <xdr:to>
      <xdr:col>11</xdr:col>
      <xdr:colOff>466212</xdr:colOff>
      <xdr:row>37</xdr:row>
      <xdr:rowOff>28385</xdr:rowOff>
    </xdr:to>
    <xdr:pic>
      <xdr:nvPicPr>
        <xdr:cNvPr id="8" name="Picture 7"/>
        <xdr:cNvPicPr>
          <a:picLocks noChangeAspect="1"/>
        </xdr:cNvPicPr>
      </xdr:nvPicPr>
      <xdr:blipFill>
        <a:blip xmlns:r="http://schemas.openxmlformats.org/officeDocument/2006/relationships" r:embed="rId2"/>
        <a:stretch>
          <a:fillRect/>
        </a:stretch>
      </xdr:blipFill>
      <xdr:spPr>
        <a:xfrm>
          <a:off x="3067050" y="6496050"/>
          <a:ext cx="4104762" cy="1523810"/>
        </a:xfrm>
        <a:prstGeom prst="rect">
          <a:avLst/>
        </a:prstGeom>
      </xdr:spPr>
    </xdr:pic>
    <xdr:clientData/>
  </xdr:twoCellAnchor>
  <xdr:twoCellAnchor editAs="oneCell">
    <xdr:from>
      <xdr:col>11</xdr:col>
      <xdr:colOff>476250</xdr:colOff>
      <xdr:row>29</xdr:row>
      <xdr:rowOff>66675</xdr:rowOff>
    </xdr:from>
    <xdr:to>
      <xdr:col>18</xdr:col>
      <xdr:colOff>332859</xdr:colOff>
      <xdr:row>37</xdr:row>
      <xdr:rowOff>66485</xdr:rowOff>
    </xdr:to>
    <xdr:pic>
      <xdr:nvPicPr>
        <xdr:cNvPr id="9" name="Picture 8"/>
        <xdr:cNvPicPr>
          <a:picLocks noChangeAspect="1"/>
        </xdr:cNvPicPr>
      </xdr:nvPicPr>
      <xdr:blipFill>
        <a:blip xmlns:r="http://schemas.openxmlformats.org/officeDocument/2006/relationships" r:embed="rId3"/>
        <a:stretch>
          <a:fillRect/>
        </a:stretch>
      </xdr:blipFill>
      <xdr:spPr>
        <a:xfrm>
          <a:off x="7181850" y="6534150"/>
          <a:ext cx="4123809" cy="15238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1</xdr:row>
      <xdr:rowOff>19050</xdr:rowOff>
    </xdr:from>
    <xdr:to>
      <xdr:col>12</xdr:col>
      <xdr:colOff>0</xdr:colOff>
      <xdr:row>20</xdr:row>
      <xdr:rowOff>95250</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314325" y="209550"/>
          <a:ext cx="6959311" cy="3695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dk1"/>
              </a:solidFill>
              <a:effectLst/>
              <a:latin typeface="+mn-lt"/>
              <a:ea typeface="+mn-ea"/>
              <a:cs typeface="+mn-cs"/>
            </a:rPr>
            <a:t>Vendor Instructions for completing the DCIM RFP</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Tech Evaluation Tab</a:t>
          </a:r>
        </a:p>
        <a:p>
          <a:pPr lvl="0"/>
          <a:r>
            <a:rPr lang="en-US" sz="1100">
              <a:solidFill>
                <a:schemeClr val="dk1"/>
              </a:solidFill>
              <a:effectLst/>
              <a:latin typeface="+mn-lt"/>
              <a:ea typeface="+mn-ea"/>
              <a:cs typeface="+mn-cs"/>
            </a:rPr>
            <a:t>1. Technical requirements are grouped into 11 practice areas</a:t>
          </a:r>
        </a:p>
        <a:p>
          <a:pPr lvl="0"/>
          <a:r>
            <a:rPr lang="en-US" sz="1100">
              <a:solidFill>
                <a:schemeClr val="dk1"/>
              </a:solidFill>
              <a:effectLst/>
              <a:latin typeface="+mn-lt"/>
              <a:ea typeface="+mn-ea"/>
              <a:cs typeface="+mn-cs"/>
            </a:rPr>
            <a:t>2. Each Technical requirement includes text from the DCIM RFP issuer that details</a:t>
          </a:r>
        </a:p>
        <a:p>
          <a:pPr lvl="1"/>
          <a:r>
            <a:rPr lang="en-US" sz="1100">
              <a:solidFill>
                <a:schemeClr val="dk1"/>
              </a:solidFill>
              <a:effectLst/>
              <a:latin typeface="+mn-lt"/>
              <a:ea typeface="+mn-ea"/>
              <a:cs typeface="+mn-cs"/>
            </a:rPr>
            <a:t>a. Item Priority</a:t>
          </a:r>
        </a:p>
        <a:p>
          <a:pPr lvl="1"/>
          <a:r>
            <a:rPr lang="en-US" sz="1100">
              <a:solidFill>
                <a:schemeClr val="dk1"/>
              </a:solidFill>
              <a:effectLst/>
              <a:latin typeface="+mn-lt"/>
              <a:ea typeface="+mn-ea"/>
              <a:cs typeface="+mn-cs"/>
            </a:rPr>
            <a:t>b. Desired Functionality</a:t>
          </a:r>
        </a:p>
        <a:p>
          <a:pPr lvl="0"/>
          <a:r>
            <a:rPr lang="en-US" sz="1100">
              <a:solidFill>
                <a:schemeClr val="dk1"/>
              </a:solidFill>
              <a:effectLst/>
              <a:latin typeface="+mn-lt"/>
              <a:ea typeface="+mn-ea"/>
              <a:cs typeface="+mn-cs"/>
            </a:rPr>
            <a:t>3. Each Technical requirement includes places from the DCIM Vendor to detail their compliance with the requirement</a:t>
          </a:r>
        </a:p>
        <a:p>
          <a:pPr lvl="1"/>
          <a:r>
            <a:rPr lang="en-US" sz="1100">
              <a:solidFill>
                <a:schemeClr val="dk1"/>
              </a:solidFill>
              <a:effectLst/>
              <a:latin typeface="+mn-lt"/>
              <a:ea typeface="+mn-ea"/>
              <a:cs typeface="+mn-cs"/>
            </a:rPr>
            <a:t>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Vendor Compliance – select from drop down list</a:t>
          </a:r>
        </a:p>
        <a:p>
          <a:pPr lvl="1"/>
          <a:r>
            <a:rPr lang="en-US" sz="1100">
              <a:solidFill>
                <a:schemeClr val="dk1"/>
              </a:solidFill>
              <a:effectLst/>
              <a:latin typeface="+mn-lt"/>
              <a:ea typeface="+mn-ea"/>
              <a:cs typeface="+mn-cs"/>
            </a:rPr>
            <a:t>b. Vendor Response – describe how your solution meets the desired functionality</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Pricing Evaluation Tab</a:t>
          </a:r>
        </a:p>
        <a:p>
          <a:pPr lvl="0"/>
          <a:r>
            <a:rPr lang="en-US" sz="1100">
              <a:solidFill>
                <a:schemeClr val="dk1"/>
              </a:solidFill>
              <a:effectLst/>
              <a:latin typeface="+mn-lt"/>
              <a:ea typeface="+mn-ea"/>
              <a:cs typeface="+mn-cs"/>
            </a:rPr>
            <a:t>1. Pricing scenario is detailed in the test box</a:t>
          </a:r>
        </a:p>
        <a:p>
          <a:pPr lvl="0"/>
          <a:r>
            <a:rPr lang="en-US" sz="1100">
              <a:solidFill>
                <a:schemeClr val="dk1"/>
              </a:solidFill>
              <a:effectLst/>
              <a:latin typeface="+mn-lt"/>
              <a:ea typeface="+mn-ea"/>
              <a:cs typeface="+mn-cs"/>
            </a:rPr>
            <a:t>2. Provide pricing as itemized on this tab</a:t>
          </a:r>
        </a:p>
        <a:p>
          <a:pPr lvl="0"/>
          <a:r>
            <a:rPr lang="en-US" sz="1100">
              <a:solidFill>
                <a:schemeClr val="dk1"/>
              </a:solidFill>
              <a:effectLst/>
              <a:latin typeface="+mn-lt"/>
              <a:ea typeface="+mn-ea"/>
              <a:cs typeface="+mn-cs"/>
            </a:rPr>
            <a:t>3. Pricing to be in USD$</a:t>
          </a:r>
        </a:p>
        <a:p>
          <a:pPr lvl="0"/>
          <a:endParaRPr lang="en-US" sz="1100">
            <a:solidFill>
              <a:schemeClr val="dk1"/>
            </a:solidFill>
            <a:effectLst/>
            <a:latin typeface="+mn-lt"/>
            <a:ea typeface="+mn-ea"/>
            <a:cs typeface="+mn-cs"/>
          </a:endParaRPr>
        </a:p>
        <a:p>
          <a:pPr lvl="0"/>
          <a:r>
            <a:rPr lang="en-US" sz="1100" b="1" i="0" u="sng">
              <a:solidFill>
                <a:schemeClr val="dk1"/>
              </a:solidFill>
              <a:effectLst/>
              <a:latin typeface="+mn-lt"/>
              <a:ea typeface="+mn-ea"/>
              <a:cs typeface="+mn-cs"/>
            </a:rPr>
            <a:t>References</a:t>
          </a:r>
          <a:r>
            <a:rPr lang="en-US" sz="1100" b="1" i="0" u="sng" baseline="0">
              <a:solidFill>
                <a:schemeClr val="dk1"/>
              </a:solidFill>
              <a:effectLst/>
              <a:latin typeface="+mn-lt"/>
              <a:ea typeface="+mn-ea"/>
              <a:cs typeface="+mn-cs"/>
            </a:rPr>
            <a:t> Tab</a:t>
          </a:r>
        </a:p>
        <a:p>
          <a:pPr lvl="0"/>
          <a:r>
            <a:rPr lang="en-US" sz="1100" b="0" i="0" u="none" baseline="0">
              <a:solidFill>
                <a:schemeClr val="dk1"/>
              </a:solidFill>
              <a:effectLst/>
              <a:latin typeface="+mn-lt"/>
              <a:ea typeface="+mn-ea"/>
              <a:cs typeface="+mn-cs"/>
            </a:rPr>
            <a:t>1.  Please supply reference customers </a:t>
          </a:r>
        </a:p>
        <a:p>
          <a:pPr lvl="0"/>
          <a:endParaRPr lang="en-US" sz="1100">
            <a:solidFill>
              <a:schemeClr val="dk1"/>
            </a:solidFill>
            <a:effectLst/>
            <a:latin typeface="+mn-lt"/>
            <a:ea typeface="+mn-ea"/>
            <a:cs typeface="+mn-cs"/>
          </a:endParaRPr>
        </a:p>
        <a:p>
          <a:pPr lvl="0"/>
          <a:r>
            <a:rPr lang="en-US" sz="1100" b="1">
              <a:solidFill>
                <a:schemeClr val="accent6">
                  <a:lumMod val="50000"/>
                </a:schemeClr>
              </a:solidFill>
              <a:effectLst/>
              <a:latin typeface="+mn-lt"/>
              <a:ea typeface="+mn-ea"/>
              <a:cs typeface="+mn-cs"/>
            </a:rPr>
            <a:t>Green</a:t>
          </a:r>
          <a:r>
            <a:rPr lang="en-US" sz="1100" b="1" baseline="0">
              <a:solidFill>
                <a:schemeClr val="accent6">
                  <a:lumMod val="50000"/>
                </a:schemeClr>
              </a:solidFill>
              <a:effectLst/>
              <a:latin typeface="+mn-lt"/>
              <a:ea typeface="+mn-ea"/>
              <a:cs typeface="+mn-cs"/>
            </a:rPr>
            <a:t> Tabs and column headers indicate areas for vendor response</a:t>
          </a:r>
          <a:endParaRPr lang="en-US" sz="1100" b="1">
            <a:solidFill>
              <a:schemeClr val="accent6">
                <a:lumMod val="50000"/>
              </a:schemeClr>
            </a:solidFill>
            <a:effectLst/>
            <a:latin typeface="+mn-lt"/>
            <a:ea typeface="+mn-ea"/>
            <a:cs typeface="+mn-cs"/>
          </a:endParaRPr>
        </a:p>
        <a:p>
          <a:r>
            <a:rPr lang="en-US" sz="1100" b="1">
              <a:solidFill>
                <a:schemeClr val="accent6">
                  <a:lumMod val="50000"/>
                </a:schemeClr>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210377</xdr:colOff>
      <xdr:row>0</xdr:row>
      <xdr:rowOff>101048</xdr:rowOff>
    </xdr:from>
    <xdr:to>
      <xdr:col>14</xdr:col>
      <xdr:colOff>352425</xdr:colOff>
      <xdr:row>25</xdr:row>
      <xdr:rowOff>177248</xdr:rowOff>
    </xdr:to>
    <xdr:sp macro="" textlink="">
      <xdr:nvSpPr>
        <xdr:cNvPr id="2" name="TextBox 1">
          <a:extLst>
            <a:ext uri="{FF2B5EF4-FFF2-40B4-BE49-F238E27FC236}">
              <a16:creationId xmlns="" xmlns:a16="http://schemas.microsoft.com/office/drawing/2014/main" id="{00000000-0008-0000-0400-000002000000}"/>
            </a:ext>
          </a:extLst>
        </xdr:cNvPr>
        <xdr:cNvSpPr txBox="1"/>
      </xdr:nvSpPr>
      <xdr:spPr>
        <a:xfrm>
          <a:off x="8878127" y="101048"/>
          <a:ext cx="5780848" cy="5238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Vendor Instructions</a:t>
          </a:r>
        </a:p>
        <a:p>
          <a:r>
            <a:rPr lang="en-US" sz="1100"/>
            <a:t>Complete the pricing evaluation based on a project that includes the following assumptions</a:t>
          </a:r>
        </a:p>
        <a:p>
          <a:r>
            <a:rPr lang="en-US" sz="1100"/>
            <a:t>1.</a:t>
          </a:r>
          <a:r>
            <a:rPr lang="en-US" sz="1100" baseline="0"/>
            <a:t>  License should be sized for Rack count specified with room for growth of up to </a:t>
          </a:r>
          <a:r>
            <a:rPr lang="en-US" sz="1100" u="none" baseline="0"/>
            <a:t>20%.</a:t>
          </a:r>
        </a:p>
        <a:p>
          <a:r>
            <a:rPr lang="en-US" sz="1100" baseline="0"/>
            <a:t>2.  Cabinets are </a:t>
          </a:r>
          <a:r>
            <a:rPr lang="en-US" sz="1100" u="sng" baseline="0"/>
            <a:t>moderately populated </a:t>
          </a:r>
          <a:r>
            <a:rPr lang="en-US" sz="1100" baseline="0"/>
            <a:t>- assume about </a:t>
          </a:r>
          <a:r>
            <a:rPr lang="en-US" sz="1100" u="sng" baseline="0"/>
            <a:t>60%</a:t>
          </a:r>
          <a:r>
            <a:rPr lang="en-US" sz="1100" baseline="0"/>
            <a:t> RU capacity.</a:t>
          </a:r>
        </a:p>
        <a:p>
          <a:r>
            <a:rPr lang="en-US" sz="1100" baseline="0"/>
            <a:t>3.  Perpetual License to be supplied.</a:t>
          </a:r>
        </a:p>
        <a:p>
          <a:r>
            <a:rPr lang="en-US" sz="1100" baseline="0"/>
            <a:t>4.  Application and Database server owned by customer and operated on the customer premises.</a:t>
          </a:r>
        </a:p>
        <a:p>
          <a:r>
            <a:rPr lang="en-US" sz="1100" baseline="0"/>
            <a:t>5.  Existing asset data is in MS Excel format. Floor plans exist in a drawing tool.</a:t>
          </a:r>
        </a:p>
        <a:p>
          <a:r>
            <a:rPr lang="en-US" sz="1100" baseline="0"/>
            <a:t>6.  Vendor will be responsible for:</a:t>
          </a:r>
        </a:p>
        <a:p>
          <a:r>
            <a:rPr lang="en-US" sz="1100" baseline="0"/>
            <a:t>	a) Planning the implementation and providing project management</a:t>
          </a:r>
        </a:p>
        <a:p>
          <a:r>
            <a:rPr lang="en-US" sz="1100" baseline="0"/>
            <a:t>	b) Configuration of DCIM with customer parts, symbols, templates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	c) </a:t>
          </a:r>
          <a:r>
            <a:rPr lang="en-US" sz="1100" baseline="0">
              <a:solidFill>
                <a:schemeClr val="dk1"/>
              </a:solidFill>
              <a:effectLst/>
              <a:latin typeface="+mn-lt"/>
              <a:ea typeface="+mn-ea"/>
              <a:cs typeface="+mn-cs"/>
            </a:rPr>
            <a:t>Migration of all existing asset inventory data</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d) Migration and configuration of all existing floor plan data</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e) Configuration of a limited number of user accounts and roles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f) Confirmation of basic application settings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g) Delivery of customer required custom reports and dashboards.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h) data collection from existing SNMP enabled PDUs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7. Licensing should include at least the following modules: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a) Asset Management</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b) Connectivity Management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c) Reporting</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d) Dashboards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e) Alerts / Monitoring</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f) Workflow</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g) Power and Environmental data and historical</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h) mobile data access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8. Vendor will provide </a:t>
          </a:r>
          <a:r>
            <a:rPr lang="en-US" sz="1100" u="sng" baseline="0">
              <a:solidFill>
                <a:schemeClr val="dk1"/>
              </a:solidFill>
              <a:effectLst/>
              <a:latin typeface="+mn-lt"/>
              <a:ea typeface="+mn-ea"/>
              <a:cs typeface="+mn-cs"/>
            </a:rPr>
            <a:t>onsite</a:t>
          </a:r>
          <a:r>
            <a:rPr lang="en-US" sz="1100" baseline="0">
              <a:solidFill>
                <a:schemeClr val="dk1"/>
              </a:solidFill>
              <a:effectLst/>
              <a:latin typeface="+mn-lt"/>
              <a:ea typeface="+mn-ea"/>
              <a:cs typeface="+mn-cs"/>
            </a:rPr>
            <a:t> training, please detail suggested courses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76201</xdr:colOff>
      <xdr:row>1</xdr:row>
      <xdr:rowOff>47625</xdr:rowOff>
    </xdr:from>
    <xdr:to>
      <xdr:col>2</xdr:col>
      <xdr:colOff>3926417</xdr:colOff>
      <xdr:row>3</xdr:row>
      <xdr:rowOff>114300</xdr:rowOff>
    </xdr:to>
    <xdr:sp macro="" textlink="">
      <xdr:nvSpPr>
        <xdr:cNvPr id="2" name="TextBox 1">
          <a:extLst>
            <a:ext uri="{FF2B5EF4-FFF2-40B4-BE49-F238E27FC236}">
              <a16:creationId xmlns="" xmlns:a16="http://schemas.microsoft.com/office/drawing/2014/main" id="{00000000-0008-0000-0500-000002000000}"/>
            </a:ext>
          </a:extLst>
        </xdr:cNvPr>
        <xdr:cNvSpPr txBox="1"/>
      </xdr:nvSpPr>
      <xdr:spPr>
        <a:xfrm>
          <a:off x="319618" y="238125"/>
          <a:ext cx="5681132"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latin typeface="Verdana" panose="020B0604030504040204" pitchFamily="34" charset="0"/>
              <a:ea typeface="Verdana" panose="020B0604030504040204" pitchFamily="34" charset="0"/>
            </a:rPr>
            <a:t>Please provide 3 reference customers of similar size and industry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CIM%20RFP%20Template%2020181024%2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Evaluators"/>
      <sheetName val="Vendor Scoring"/>
      <sheetName val="Instructions to Vendors"/>
      <sheetName val="Tech Evaluation Vendor X"/>
      <sheetName val="Pricing Evaluation Vendor X"/>
      <sheetName val="References Vendor X"/>
      <sheetName val="Selectors (do not delete)"/>
    </sheetNames>
    <sheetDataSet>
      <sheetData sheetId="0" refreshError="1"/>
      <sheetData sheetId="1" refreshError="1"/>
      <sheetData sheetId="2" refreshError="1"/>
      <sheetData sheetId="3">
        <row r="245">
          <cell r="G245" t="str">
            <v>5 - Must Have</v>
          </cell>
          <cell r="J245">
            <v>5</v>
          </cell>
        </row>
        <row r="246">
          <cell r="G246" t="str">
            <v>4 - High Priority</v>
          </cell>
          <cell r="J246">
            <v>4</v>
          </cell>
        </row>
        <row r="247">
          <cell r="G247" t="str">
            <v>3 - Medium Priority</v>
          </cell>
          <cell r="J247">
            <v>3</v>
          </cell>
        </row>
        <row r="248">
          <cell r="G248" t="str">
            <v>2 - Nice to Have</v>
          </cell>
          <cell r="J248">
            <v>2</v>
          </cell>
        </row>
        <row r="249">
          <cell r="G249" t="str">
            <v>1 - Low Priority</v>
          </cell>
          <cell r="J249">
            <v>1</v>
          </cell>
        </row>
      </sheetData>
      <sheetData sheetId="4" refreshError="1"/>
      <sheetData sheetId="5" refreshError="1"/>
      <sheetData sheetId="6">
        <row r="4">
          <cell r="E4" t="str">
            <v>Fully Comply in Current Release</v>
          </cell>
          <cell r="F4">
            <v>5</v>
          </cell>
          <cell r="H4" t="str">
            <v>5 - Vendor Fully Compliant</v>
          </cell>
          <cell r="I4">
            <v>5</v>
          </cell>
        </row>
        <row r="5">
          <cell r="E5" t="str">
            <v xml:space="preserve">Partially Comply in Current Release </v>
          </cell>
          <cell r="F5">
            <v>4</v>
          </cell>
          <cell r="H5" t="str">
            <v>4 - Vendor Partially Compliant</v>
          </cell>
          <cell r="I5">
            <v>4</v>
          </cell>
        </row>
        <row r="6">
          <cell r="E6" t="str">
            <v xml:space="preserve">Functionality is on Dev Roadmap </v>
          </cell>
          <cell r="F6">
            <v>3</v>
          </cell>
          <cell r="H6" t="str">
            <v>3 - Vendor will be Compliant in the future</v>
          </cell>
          <cell r="I6">
            <v>3</v>
          </cell>
        </row>
        <row r="7">
          <cell r="E7" t="str">
            <v>Functionality may be added to a Future Release</v>
          </cell>
          <cell r="F7">
            <v>2</v>
          </cell>
          <cell r="H7" t="str">
            <v>2 - Vendor might be Compliant in the future</v>
          </cell>
          <cell r="I7">
            <v>2</v>
          </cell>
        </row>
        <row r="8">
          <cell r="E8" t="str">
            <v>Functionality is not supported, not on roadmap</v>
          </cell>
          <cell r="F8">
            <v>1</v>
          </cell>
          <cell r="H8" t="str">
            <v>1 - Vendor not Compliant</v>
          </cell>
          <cell r="I8">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5:S40"/>
  <sheetViews>
    <sheetView tabSelected="1" zoomScaleNormal="100" workbookViewId="0">
      <selection activeCell="V25" sqref="V25"/>
    </sheetView>
  </sheetViews>
  <sheetFormatPr defaultRowHeight="15" x14ac:dyDescent="0.25"/>
  <sheetData>
    <row r="25" spans="2:19" ht="29.25" customHeight="1" x14ac:dyDescent="0.25"/>
    <row r="28" spans="2:19" ht="15.75" thickBot="1" x14ac:dyDescent="0.3"/>
    <row r="29" spans="2:19" x14ac:dyDescent="0.25">
      <c r="B29" s="155"/>
      <c r="C29" s="156"/>
      <c r="D29" s="156"/>
      <c r="E29" s="156"/>
      <c r="F29" s="156"/>
      <c r="G29" s="156"/>
      <c r="H29" s="156"/>
      <c r="I29" s="156"/>
      <c r="J29" s="156"/>
      <c r="K29" s="156"/>
      <c r="L29" s="156"/>
      <c r="M29" s="156"/>
      <c r="N29" s="156"/>
      <c r="O29" s="156"/>
      <c r="P29" s="156"/>
      <c r="Q29" s="156"/>
      <c r="R29" s="156"/>
      <c r="S29" s="157"/>
    </row>
    <row r="30" spans="2:19" x14ac:dyDescent="0.25">
      <c r="B30" s="158"/>
      <c r="C30" s="159"/>
      <c r="D30" s="159"/>
      <c r="E30" s="159"/>
      <c r="F30" s="159"/>
      <c r="G30" s="159"/>
      <c r="H30" s="159"/>
      <c r="I30" s="159"/>
      <c r="J30" s="159"/>
      <c r="K30" s="159"/>
      <c r="L30" s="159"/>
      <c r="M30" s="159"/>
      <c r="N30" s="159"/>
      <c r="O30" s="159"/>
      <c r="P30" s="159"/>
      <c r="Q30" s="159"/>
      <c r="R30" s="159"/>
      <c r="S30" s="160"/>
    </row>
    <row r="31" spans="2:19" x14ac:dyDescent="0.25">
      <c r="B31" s="158"/>
      <c r="C31" s="159"/>
      <c r="D31" s="159"/>
      <c r="E31" s="159"/>
      <c r="F31" s="159"/>
      <c r="G31" s="159"/>
      <c r="H31" s="159"/>
      <c r="I31" s="159"/>
      <c r="J31" s="159"/>
      <c r="K31" s="159"/>
      <c r="L31" s="159"/>
      <c r="M31" s="159"/>
      <c r="N31" s="159"/>
      <c r="O31" s="159"/>
      <c r="P31" s="159"/>
      <c r="Q31" s="159"/>
      <c r="R31" s="159"/>
      <c r="S31" s="160"/>
    </row>
    <row r="32" spans="2:19" x14ac:dyDescent="0.25">
      <c r="B32" s="158"/>
      <c r="C32" s="159"/>
      <c r="D32" s="159"/>
      <c r="E32" s="159"/>
      <c r="F32" s="159"/>
      <c r="G32" s="159"/>
      <c r="H32" s="159"/>
      <c r="I32" s="159"/>
      <c r="J32" s="159"/>
      <c r="K32" s="159"/>
      <c r="L32" s="159"/>
      <c r="M32" s="159"/>
      <c r="N32" s="159"/>
      <c r="O32" s="159"/>
      <c r="P32" s="159"/>
      <c r="Q32" s="159"/>
      <c r="R32" s="159"/>
      <c r="S32" s="160"/>
    </row>
    <row r="33" spans="2:19" x14ac:dyDescent="0.25">
      <c r="B33" s="158"/>
      <c r="C33" s="159"/>
      <c r="D33" s="159"/>
      <c r="E33" s="159"/>
      <c r="F33" s="159"/>
      <c r="G33" s="159"/>
      <c r="H33" s="159"/>
      <c r="I33" s="159"/>
      <c r="J33" s="159"/>
      <c r="K33" s="159"/>
      <c r="L33" s="159"/>
      <c r="M33" s="159"/>
      <c r="N33" s="159"/>
      <c r="O33" s="159"/>
      <c r="P33" s="159"/>
      <c r="Q33" s="159"/>
      <c r="R33" s="159"/>
      <c r="S33" s="160"/>
    </row>
    <row r="34" spans="2:19" x14ac:dyDescent="0.25">
      <c r="B34" s="158"/>
      <c r="C34" s="159"/>
      <c r="D34" s="159"/>
      <c r="E34" s="159"/>
      <c r="F34" s="159"/>
      <c r="G34" s="159"/>
      <c r="H34" s="159"/>
      <c r="I34" s="159"/>
      <c r="J34" s="159"/>
      <c r="K34" s="159"/>
      <c r="L34" s="159"/>
      <c r="M34" s="159"/>
      <c r="N34" s="159"/>
      <c r="O34" s="159"/>
      <c r="P34" s="159"/>
      <c r="Q34" s="159"/>
      <c r="R34" s="159"/>
      <c r="S34" s="160"/>
    </row>
    <row r="35" spans="2:19" x14ac:dyDescent="0.25">
      <c r="B35" s="158"/>
      <c r="C35" s="159"/>
      <c r="D35" s="159"/>
      <c r="E35" s="159"/>
      <c r="F35" s="159"/>
      <c r="G35" s="159"/>
      <c r="H35" s="159"/>
      <c r="I35" s="159"/>
      <c r="J35" s="159"/>
      <c r="K35" s="159"/>
      <c r="L35" s="159"/>
      <c r="M35" s="159"/>
      <c r="N35" s="159"/>
      <c r="O35" s="159"/>
      <c r="P35" s="159"/>
      <c r="Q35" s="159"/>
      <c r="R35" s="159"/>
      <c r="S35" s="160"/>
    </row>
    <row r="36" spans="2:19" x14ac:dyDescent="0.25">
      <c r="B36" s="158"/>
      <c r="C36" s="159"/>
      <c r="D36" s="159"/>
      <c r="E36" s="159"/>
      <c r="F36" s="159"/>
      <c r="G36" s="159"/>
      <c r="H36" s="159"/>
      <c r="I36" s="159"/>
      <c r="J36" s="159"/>
      <c r="K36" s="159"/>
      <c r="L36" s="159"/>
      <c r="M36" s="159"/>
      <c r="N36" s="159"/>
      <c r="O36" s="159"/>
      <c r="P36" s="159"/>
      <c r="Q36" s="159"/>
      <c r="R36" s="159"/>
      <c r="S36" s="160"/>
    </row>
    <row r="37" spans="2:19" x14ac:dyDescent="0.25">
      <c r="B37" s="158"/>
      <c r="C37" s="159"/>
      <c r="D37" s="159"/>
      <c r="E37" s="161"/>
      <c r="F37" s="161"/>
      <c r="G37" s="161"/>
      <c r="H37" s="161"/>
      <c r="I37" s="161"/>
      <c r="J37" s="161"/>
      <c r="K37" s="161"/>
      <c r="L37" s="161"/>
      <c r="M37" s="161"/>
      <c r="N37" s="161"/>
      <c r="O37" s="161"/>
      <c r="P37" s="161"/>
      <c r="Q37" s="159"/>
      <c r="R37" s="159"/>
      <c r="S37" s="160"/>
    </row>
    <row r="38" spans="2:19" x14ac:dyDescent="0.25">
      <c r="B38" s="158"/>
      <c r="C38" s="159"/>
      <c r="D38" s="159"/>
      <c r="E38" s="159"/>
      <c r="F38" s="159"/>
      <c r="G38" s="159"/>
      <c r="H38" s="159"/>
      <c r="I38" s="159"/>
      <c r="J38" s="159"/>
      <c r="K38" s="159"/>
      <c r="L38" s="159"/>
      <c r="M38" s="159"/>
      <c r="N38" s="159"/>
      <c r="O38" s="159"/>
      <c r="P38" s="159"/>
      <c r="Q38" s="159"/>
      <c r="R38" s="159"/>
      <c r="S38" s="160"/>
    </row>
    <row r="39" spans="2:19" x14ac:dyDescent="0.25">
      <c r="B39" s="158"/>
      <c r="C39" s="165" t="s">
        <v>306</v>
      </c>
      <c r="D39" s="165"/>
      <c r="E39" s="165"/>
      <c r="F39" s="165"/>
      <c r="G39" s="165"/>
      <c r="H39" s="165"/>
      <c r="I39" s="165"/>
      <c r="J39" s="165"/>
      <c r="K39" s="165"/>
      <c r="L39" s="165"/>
      <c r="M39" s="165"/>
      <c r="N39" s="165"/>
      <c r="O39" s="165"/>
      <c r="P39" s="165"/>
      <c r="Q39" s="159"/>
      <c r="R39" s="159"/>
      <c r="S39" s="160"/>
    </row>
    <row r="40" spans="2:19" ht="15.75" thickBot="1" x14ac:dyDescent="0.3">
      <c r="B40" s="162"/>
      <c r="C40" s="163"/>
      <c r="D40" s="163"/>
      <c r="E40" s="163"/>
      <c r="F40" s="163"/>
      <c r="G40" s="163"/>
      <c r="H40" s="163"/>
      <c r="I40" s="163"/>
      <c r="J40" s="163"/>
      <c r="K40" s="163"/>
      <c r="L40" s="163"/>
      <c r="M40" s="163"/>
      <c r="N40" s="163"/>
      <c r="O40" s="163"/>
      <c r="P40" s="163"/>
      <c r="Q40" s="163"/>
      <c r="R40" s="163"/>
      <c r="S40" s="164"/>
    </row>
  </sheetData>
  <mergeCells count="1">
    <mergeCell ref="C39:P3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1"/>
  <sheetViews>
    <sheetView workbookViewId="0">
      <selection activeCell="C26" sqref="C26"/>
    </sheetView>
  </sheetViews>
  <sheetFormatPr defaultRowHeight="15" x14ac:dyDescent="0.25"/>
  <cols>
    <col min="1" max="1" width="3.85546875" customWidth="1"/>
    <col min="2" max="2" width="41.28515625" bestFit="1" customWidth="1"/>
    <col min="3" max="3" width="11" customWidth="1"/>
    <col min="5" max="5" width="10.7109375" customWidth="1"/>
  </cols>
  <sheetData>
    <row r="2" spans="2:7" ht="38.25" x14ac:dyDescent="0.25">
      <c r="B2" s="12" t="s">
        <v>280</v>
      </c>
      <c r="C2" s="29" t="s">
        <v>189</v>
      </c>
      <c r="D2" s="103" t="s">
        <v>285</v>
      </c>
      <c r="E2" s="104"/>
      <c r="F2" s="105" t="s">
        <v>286</v>
      </c>
      <c r="G2" s="106"/>
    </row>
    <row r="3" spans="2:7" x14ac:dyDescent="0.25">
      <c r="B3" s="4"/>
      <c r="C3" s="5"/>
      <c r="D3" s="6"/>
      <c r="E3" s="7"/>
      <c r="F3" s="8"/>
      <c r="G3" s="9"/>
    </row>
    <row r="4" spans="2:7" x14ac:dyDescent="0.25">
      <c r="B4" s="24" t="str">
        <f>'Tech Evaluation Vendor X'!$B$5</f>
        <v>1. Infrastructure Modeling</v>
      </c>
      <c r="C4" s="84">
        <f>'Tech Evaluation Vendor X'!N28</f>
        <v>575</v>
      </c>
      <c r="D4" s="85" t="e">
        <f>'Tech Evaluation Vendor X'!O28</f>
        <v>#N/A</v>
      </c>
      <c r="E4" s="77" t="e">
        <f>D4/C4</f>
        <v>#N/A</v>
      </c>
      <c r="F4" s="87" t="e">
        <f>'Tech Evaluation Vendor X'!P28</f>
        <v>#N/A</v>
      </c>
      <c r="G4" s="79" t="e">
        <f>F4/C4</f>
        <v>#N/A</v>
      </c>
    </row>
    <row r="5" spans="2:7" x14ac:dyDescent="0.25">
      <c r="B5" s="24" t="str">
        <f>'Tech Evaluation Vendor X'!$B$28</f>
        <v>2. Asset Management</v>
      </c>
      <c r="C5" s="75">
        <f>'Tech Evaluation Vendor X'!N65</f>
        <v>900</v>
      </c>
      <c r="D5" s="86" t="e">
        <f>'Tech Evaluation Vendor X'!O65</f>
        <v>#N/A</v>
      </c>
      <c r="E5" s="77" t="e">
        <f t="shared" ref="E5:E14" si="0">D5/C5</f>
        <v>#N/A</v>
      </c>
      <c r="F5" s="78" t="e">
        <f>'Tech Evaluation Vendor X'!P65</f>
        <v>#N/A</v>
      </c>
      <c r="G5" s="79" t="e">
        <f t="shared" ref="G5:G14" si="1">F5/C5</f>
        <v>#N/A</v>
      </c>
    </row>
    <row r="6" spans="2:7" x14ac:dyDescent="0.25">
      <c r="B6" s="24" t="str">
        <f>'Tech Evaluation Vendor X'!$B$65</f>
        <v>3. Facility Management</v>
      </c>
      <c r="C6" s="84">
        <f>'Tech Evaluation Vendor X'!N84</f>
        <v>450</v>
      </c>
      <c r="D6" s="85" t="e">
        <f>'Tech Evaluation Vendor X'!O84</f>
        <v>#N/A</v>
      </c>
      <c r="E6" s="77" t="e">
        <f t="shared" si="0"/>
        <v>#N/A</v>
      </c>
      <c r="F6" s="87" t="e">
        <f>'Tech Evaluation Vendor X'!P84</f>
        <v>#N/A</v>
      </c>
      <c r="G6" s="79" t="e">
        <f t="shared" si="1"/>
        <v>#N/A</v>
      </c>
    </row>
    <row r="7" spans="2:7" x14ac:dyDescent="0.25">
      <c r="B7" s="24" t="str">
        <f>'Tech Evaluation Vendor X'!$B$84</f>
        <v xml:space="preserve">4. Query, Discovery and API </v>
      </c>
      <c r="C7" s="84">
        <f>'Tech Evaluation Vendor X'!N106</f>
        <v>525</v>
      </c>
      <c r="D7" s="85" t="e">
        <f>'Tech Evaluation Vendor X'!O106</f>
        <v>#N/A</v>
      </c>
      <c r="E7" s="77" t="e">
        <f t="shared" si="0"/>
        <v>#N/A</v>
      </c>
      <c r="F7" s="87" t="e">
        <f>'Tech Evaluation Vendor X'!P106</f>
        <v>#N/A</v>
      </c>
      <c r="G7" s="79" t="e">
        <f t="shared" si="1"/>
        <v>#N/A</v>
      </c>
    </row>
    <row r="8" spans="2:7" x14ac:dyDescent="0.25">
      <c r="B8" s="24" t="str">
        <f>'Tech Evaluation Vendor X'!$B$106</f>
        <v>5. Reporting &amp; Dashboards</v>
      </c>
      <c r="C8" s="84">
        <f>'Tech Evaluation Vendor X'!N135</f>
        <v>700</v>
      </c>
      <c r="D8" s="85" t="e">
        <f>'Tech Evaluation Vendor X'!O135</f>
        <v>#N/A</v>
      </c>
      <c r="E8" s="77" t="e">
        <f t="shared" si="0"/>
        <v>#N/A</v>
      </c>
      <c r="F8" s="87" t="e">
        <f>'Tech Evaluation Vendor X'!P135</f>
        <v>#N/A</v>
      </c>
      <c r="G8" s="79" t="e">
        <f t="shared" si="1"/>
        <v>#N/A</v>
      </c>
    </row>
    <row r="9" spans="2:7" x14ac:dyDescent="0.25">
      <c r="B9" s="24" t="str">
        <f>'Tech Evaluation Vendor X'!$B$135</f>
        <v>6. Import &amp; Export</v>
      </c>
      <c r="C9" s="84">
        <f>'Tech Evaluation Vendor X'!N151</f>
        <v>375</v>
      </c>
      <c r="D9" s="85" t="e">
        <f>'Tech Evaluation Vendor X'!O151</f>
        <v>#N/A</v>
      </c>
      <c r="E9" s="77" t="e">
        <f t="shared" si="0"/>
        <v>#N/A</v>
      </c>
      <c r="F9" s="87" t="e">
        <f>'Tech Evaluation Vendor X'!P151</f>
        <v>#N/A</v>
      </c>
      <c r="G9" s="79" t="e">
        <f t="shared" si="1"/>
        <v>#N/A</v>
      </c>
    </row>
    <row r="10" spans="2:7" x14ac:dyDescent="0.25">
      <c r="B10" s="24" t="s">
        <v>238</v>
      </c>
      <c r="C10" s="84">
        <f>'Tech Evaluation Vendor X'!N176</f>
        <v>600</v>
      </c>
      <c r="D10" s="85" t="e">
        <f>'Tech Evaluation Vendor X'!O176</f>
        <v>#N/A</v>
      </c>
      <c r="E10" s="77" t="e">
        <f t="shared" si="0"/>
        <v>#N/A</v>
      </c>
      <c r="F10" s="87" t="e">
        <f>'Tech Evaluation Vendor X'!P176</f>
        <v>#N/A</v>
      </c>
      <c r="G10" s="79" t="e">
        <f t="shared" si="1"/>
        <v>#N/A</v>
      </c>
    </row>
    <row r="11" spans="2:7" x14ac:dyDescent="0.25">
      <c r="B11" s="24" t="str">
        <f>'Tech Evaluation Vendor X'!$B$176</f>
        <v>8. User, Logs and Security</v>
      </c>
      <c r="C11" s="84">
        <f>'Tech Evaluation Vendor X'!N190</f>
        <v>325</v>
      </c>
      <c r="D11" s="85" t="e">
        <f>'Tech Evaluation Vendor X'!O190</f>
        <v>#N/A</v>
      </c>
      <c r="E11" s="77" t="e">
        <f t="shared" si="0"/>
        <v>#N/A</v>
      </c>
      <c r="F11" s="87" t="e">
        <f>'Tech Evaluation Vendor X'!P190</f>
        <v>#N/A</v>
      </c>
      <c r="G11" s="79" t="e">
        <f t="shared" si="1"/>
        <v>#N/A</v>
      </c>
    </row>
    <row r="12" spans="2:7" x14ac:dyDescent="0.25">
      <c r="B12" s="24" t="str">
        <f>'Tech Evaluation Vendor X'!$B$190</f>
        <v>9. Mobility</v>
      </c>
      <c r="C12" s="84">
        <f>'Tech Evaluation Vendor X'!N199</f>
        <v>200</v>
      </c>
      <c r="D12" s="85" t="e">
        <f>'Tech Evaluation Vendor X'!O199</f>
        <v>#N/A</v>
      </c>
      <c r="E12" s="77" t="e">
        <f t="shared" si="0"/>
        <v>#N/A</v>
      </c>
      <c r="F12" s="87" t="e">
        <f>'Tech Evaluation Vendor X'!P199</f>
        <v>#N/A</v>
      </c>
      <c r="G12" s="79" t="e">
        <f t="shared" si="1"/>
        <v>#N/A</v>
      </c>
    </row>
    <row r="13" spans="2:7" x14ac:dyDescent="0.25">
      <c r="B13" s="24" t="s">
        <v>164</v>
      </c>
      <c r="C13" s="84">
        <f>'Tech Evaluation Vendor X'!N216</f>
        <v>400</v>
      </c>
      <c r="D13" s="85" t="e">
        <f>'Tech Evaluation Vendor X'!O216</f>
        <v>#N/A</v>
      </c>
      <c r="E13" s="77" t="e">
        <f t="shared" si="0"/>
        <v>#N/A</v>
      </c>
      <c r="F13" s="87" t="e">
        <f>'Tech Evaluation Vendor X'!P216</f>
        <v>#N/A</v>
      </c>
      <c r="G13" s="79" t="e">
        <f t="shared" si="1"/>
        <v>#N/A</v>
      </c>
    </row>
    <row r="14" spans="2:7" x14ac:dyDescent="0.25">
      <c r="B14" s="24" t="str">
        <f>'Tech Evaluation Vendor X'!$B$216</f>
        <v>11. Implementation, Training and Support</v>
      </c>
      <c r="C14" s="84">
        <f>'Tech Evaluation Vendor X'!N232</f>
        <v>375</v>
      </c>
      <c r="D14" s="85" t="e">
        <f>'Tech Evaluation Vendor X'!O232</f>
        <v>#N/A</v>
      </c>
      <c r="E14" s="77" t="e">
        <f t="shared" si="0"/>
        <v>#N/A</v>
      </c>
      <c r="F14" s="87" t="e">
        <f>'Tech Evaluation Vendor X'!P232</f>
        <v>#N/A</v>
      </c>
      <c r="G14" s="79" t="e">
        <f t="shared" si="1"/>
        <v>#N/A</v>
      </c>
    </row>
    <row r="15" spans="2:7" x14ac:dyDescent="0.25">
      <c r="B15" s="11" t="s">
        <v>269</v>
      </c>
      <c r="C15" s="76">
        <f>SUM(C4:C14)</f>
        <v>5425</v>
      </c>
      <c r="D15" s="80" t="e">
        <f t="shared" ref="D15:G15" si="2">SUM(D4:D14)</f>
        <v>#N/A</v>
      </c>
      <c r="E15" s="80" t="e">
        <f t="shared" si="2"/>
        <v>#N/A</v>
      </c>
      <c r="F15" s="81" t="e">
        <f t="shared" si="2"/>
        <v>#N/A</v>
      </c>
      <c r="G15" s="81" t="e">
        <f t="shared" si="2"/>
        <v>#N/A</v>
      </c>
    </row>
    <row r="16" spans="2:7" x14ac:dyDescent="0.25">
      <c r="B16" s="10"/>
      <c r="C16" s="10"/>
      <c r="D16" s="10"/>
      <c r="E16" s="10"/>
      <c r="F16" s="10"/>
      <c r="G16" s="10"/>
    </row>
    <row r="17" spans="2:7" x14ac:dyDescent="0.25">
      <c r="B17" s="28" t="s">
        <v>296</v>
      </c>
      <c r="C17" s="30" t="s">
        <v>258</v>
      </c>
      <c r="D17" s="10"/>
      <c r="E17" s="107" t="s">
        <v>294</v>
      </c>
      <c r="F17" s="108"/>
      <c r="G17" s="38" t="s">
        <v>295</v>
      </c>
    </row>
    <row r="18" spans="2:7" x14ac:dyDescent="0.25">
      <c r="B18" s="31" t="s">
        <v>270</v>
      </c>
      <c r="C18" s="25">
        <f>+'Pricing Evaluation Vendor X'!D17</f>
        <v>0</v>
      </c>
      <c r="E18" s="109">
        <f>+'References Vendor X'!C7</f>
        <v>0</v>
      </c>
      <c r="F18" s="110"/>
      <c r="G18" s="37">
        <f>+'References Vendor X'!C8</f>
        <v>0</v>
      </c>
    </row>
    <row r="19" spans="2:7" x14ac:dyDescent="0.25">
      <c r="B19" s="31" t="s">
        <v>279</v>
      </c>
      <c r="C19" s="25">
        <f>+'Pricing Evaluation Vendor X'!D17/'Pricing Evaluation Vendor X'!D3</f>
        <v>0</v>
      </c>
      <c r="E19" s="109">
        <f>+'References Vendor X'!C15</f>
        <v>0</v>
      </c>
      <c r="F19" s="110"/>
      <c r="G19" s="37">
        <f>+'References Vendor X'!C16</f>
        <v>0</v>
      </c>
    </row>
    <row r="20" spans="2:7" x14ac:dyDescent="0.25">
      <c r="B20" s="31" t="s">
        <v>271</v>
      </c>
      <c r="C20" s="25">
        <f>+'Pricing Evaluation Vendor X'!D22</f>
        <v>0</v>
      </c>
      <c r="D20" s="10"/>
      <c r="E20" s="109">
        <f>+'References Vendor X'!C22</f>
        <v>0</v>
      </c>
      <c r="F20" s="110"/>
      <c r="G20" s="37">
        <f>+'References Vendor X'!C23</f>
        <v>0</v>
      </c>
    </row>
    <row r="21" spans="2:7" x14ac:dyDescent="0.25">
      <c r="B21" s="73" t="s">
        <v>304</v>
      </c>
      <c r="C21" s="25">
        <f>+'Pricing Evaluation Vendor X'!D24</f>
        <v>0</v>
      </c>
      <c r="D21" s="10"/>
      <c r="E21" s="10"/>
      <c r="F21" s="10"/>
      <c r="G21" s="10"/>
    </row>
  </sheetData>
  <mergeCells count="6">
    <mergeCell ref="E20:F20"/>
    <mergeCell ref="D2:E2"/>
    <mergeCell ref="F2:G2"/>
    <mergeCell ref="E17:F17"/>
    <mergeCell ref="E18:F18"/>
    <mergeCell ref="E19:F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
  <sheetViews>
    <sheetView zoomScale="110" zoomScaleNormal="110" workbookViewId="0">
      <selection activeCell="E25" sqref="E25"/>
    </sheetView>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B1:P294"/>
  <sheetViews>
    <sheetView zoomScale="90" zoomScaleNormal="90" zoomScaleSheetLayoutView="100" workbookViewId="0">
      <selection activeCell="B1" sqref="B1:D1"/>
    </sheetView>
  </sheetViews>
  <sheetFormatPr defaultRowHeight="12.75" x14ac:dyDescent="0.2"/>
  <cols>
    <col min="1" max="1" width="2.5703125" style="42" customWidth="1"/>
    <col min="2" max="2" width="17.5703125" style="42" customWidth="1"/>
    <col min="3" max="3" width="9.140625" style="56" bestFit="1" customWidth="1"/>
    <col min="4" max="4" width="16.28515625" style="55" customWidth="1"/>
    <col min="5" max="5" width="56.7109375" style="16" customWidth="1"/>
    <col min="6" max="6" width="31.28515625" style="16" bestFit="1" customWidth="1"/>
    <col min="7" max="7" width="42.28515625" style="16" customWidth="1"/>
    <col min="8" max="8" width="38.28515625" style="45" customWidth="1"/>
    <col min="9" max="9" width="3" style="42" customWidth="1"/>
    <col min="10" max="10" width="28.140625" style="42" customWidth="1"/>
    <col min="11" max="11" width="14" style="34" customWidth="1"/>
    <col min="12" max="12" width="10.28515625" style="55" customWidth="1"/>
    <col min="13" max="13" width="12.5703125" style="34" customWidth="1"/>
    <col min="14" max="14" width="13.28515625" style="55" customWidth="1"/>
    <col min="15" max="15" width="12" style="55" customWidth="1"/>
    <col min="16" max="16" width="12.140625" style="55" customWidth="1"/>
    <col min="17" max="18" width="8.5703125" style="42" customWidth="1"/>
    <col min="19" max="19" width="3" style="42" customWidth="1"/>
    <col min="20" max="20" width="9.140625" style="42" customWidth="1"/>
    <col min="21" max="16384" width="9.140625" style="42"/>
  </cols>
  <sheetData>
    <row r="1" spans="2:16" ht="25.5" customHeight="1" x14ac:dyDescent="0.2">
      <c r="B1" s="121" t="s">
        <v>0</v>
      </c>
      <c r="C1" s="121"/>
      <c r="D1" s="121"/>
      <c r="E1" s="15"/>
      <c r="H1" s="68"/>
    </row>
    <row r="2" spans="2:16" x14ac:dyDescent="0.2">
      <c r="H2" s="68"/>
      <c r="J2" s="130" t="s">
        <v>16</v>
      </c>
      <c r="K2" s="130"/>
      <c r="L2" s="130"/>
      <c r="M2" s="130"/>
      <c r="N2" s="130"/>
      <c r="O2" s="130"/>
      <c r="P2" s="130"/>
    </row>
    <row r="3" spans="2:16" s="57" customFormat="1" ht="25.5" x14ac:dyDescent="0.25">
      <c r="B3" s="27" t="s">
        <v>1</v>
      </c>
      <c r="C3" s="53" t="s">
        <v>2</v>
      </c>
      <c r="D3" s="17" t="s">
        <v>3</v>
      </c>
      <c r="E3" s="12" t="s">
        <v>4</v>
      </c>
      <c r="F3" s="13" t="s">
        <v>5</v>
      </c>
      <c r="G3" s="64" t="s">
        <v>6</v>
      </c>
      <c r="H3" s="14" t="s">
        <v>303</v>
      </c>
      <c r="J3" s="27" t="s">
        <v>17</v>
      </c>
      <c r="K3" s="32" t="s">
        <v>60</v>
      </c>
      <c r="L3" s="32" t="s">
        <v>176</v>
      </c>
      <c r="M3" s="32" t="s">
        <v>284</v>
      </c>
      <c r="N3" s="32" t="s">
        <v>189</v>
      </c>
      <c r="O3" s="32" t="s">
        <v>285</v>
      </c>
      <c r="P3" s="32" t="s">
        <v>286</v>
      </c>
    </row>
    <row r="4" spans="2:16" s="57" customFormat="1" ht="18.75" customHeight="1" x14ac:dyDescent="0.25">
      <c r="B4" s="118" t="s">
        <v>24</v>
      </c>
      <c r="C4" s="119"/>
      <c r="D4" s="119"/>
      <c r="E4" s="119"/>
      <c r="F4" s="119"/>
      <c r="G4" s="119"/>
      <c r="H4" s="120"/>
      <c r="J4" s="26"/>
      <c r="K4" s="32"/>
      <c r="L4" s="32"/>
      <c r="M4" s="32"/>
      <c r="N4" s="32"/>
      <c r="O4" s="32"/>
      <c r="P4" s="32"/>
    </row>
    <row r="5" spans="2:16" s="19" customFormat="1" ht="53.25" customHeight="1" x14ac:dyDescent="0.25">
      <c r="B5" s="114" t="s">
        <v>24</v>
      </c>
      <c r="C5" s="54">
        <v>1.01</v>
      </c>
      <c r="D5" s="33" t="s">
        <v>9</v>
      </c>
      <c r="E5" s="18" t="s">
        <v>71</v>
      </c>
      <c r="F5" s="18"/>
      <c r="G5" s="65"/>
      <c r="H5" s="20"/>
      <c r="J5" s="20"/>
      <c r="K5" s="33">
        <f t="shared" ref="K5:K27" si="0">VLOOKUP(D5,priscore,2,FALSE)</f>
        <v>5</v>
      </c>
      <c r="L5" s="33" t="e">
        <f t="shared" ref="L5:L27" si="1">VLOOKUP(J5,evalscore1,2,FALSE)</f>
        <v>#N/A</v>
      </c>
      <c r="M5" s="33" t="e">
        <f t="shared" ref="M5:M27" si="2">VLOOKUP(F5,vendorscore,2,FALSE)</f>
        <v>#N/A</v>
      </c>
      <c r="N5" s="33">
        <f t="shared" ref="N5" si="3">+K5*5</f>
        <v>25</v>
      </c>
      <c r="O5" s="33" t="e">
        <f t="shared" ref="O5" si="4">+K5*L5</f>
        <v>#N/A</v>
      </c>
      <c r="P5" s="33" t="e">
        <f t="shared" ref="P5" si="5">+K5*M5</f>
        <v>#N/A</v>
      </c>
    </row>
    <row r="6" spans="2:16" s="19" customFormat="1" ht="30.75" customHeight="1" x14ac:dyDescent="0.25">
      <c r="B6" s="114"/>
      <c r="C6" s="54">
        <f>C5+0.01</f>
        <v>1.02</v>
      </c>
      <c r="D6" s="33" t="s">
        <v>9</v>
      </c>
      <c r="E6" s="18" t="s">
        <v>25</v>
      </c>
      <c r="F6" s="18"/>
      <c r="G6" s="65"/>
      <c r="H6" s="20"/>
      <c r="J6" s="20"/>
      <c r="K6" s="63">
        <f t="shared" si="0"/>
        <v>5</v>
      </c>
      <c r="L6" s="63" t="e">
        <f t="shared" si="1"/>
        <v>#N/A</v>
      </c>
      <c r="M6" s="63" t="e">
        <f t="shared" si="2"/>
        <v>#N/A</v>
      </c>
      <c r="N6" s="39">
        <f t="shared" ref="N6:N27" si="6">+K6*5</f>
        <v>25</v>
      </c>
      <c r="O6" s="39" t="e">
        <f t="shared" ref="O6:O27" si="7">+K6*L6</f>
        <v>#N/A</v>
      </c>
      <c r="P6" s="39" t="e">
        <f t="shared" ref="P6:P27" si="8">+K6*M6</f>
        <v>#N/A</v>
      </c>
    </row>
    <row r="7" spans="2:16" s="19" customFormat="1" ht="38.25" x14ac:dyDescent="0.25">
      <c r="B7" s="114"/>
      <c r="C7" s="54">
        <f t="shared" ref="C7:C27" si="9">C6+0.01</f>
        <v>1.03</v>
      </c>
      <c r="D7" s="33" t="s">
        <v>9</v>
      </c>
      <c r="E7" s="18" t="s">
        <v>34</v>
      </c>
      <c r="F7" s="18"/>
      <c r="G7" s="65"/>
      <c r="H7" s="20"/>
      <c r="J7" s="20"/>
      <c r="K7" s="63">
        <f t="shared" si="0"/>
        <v>5</v>
      </c>
      <c r="L7" s="63" t="e">
        <f t="shared" si="1"/>
        <v>#N/A</v>
      </c>
      <c r="M7" s="63" t="e">
        <f t="shared" si="2"/>
        <v>#N/A</v>
      </c>
      <c r="N7" s="39">
        <f t="shared" si="6"/>
        <v>25</v>
      </c>
      <c r="O7" s="39" t="e">
        <f t="shared" si="7"/>
        <v>#N/A</v>
      </c>
      <c r="P7" s="39" t="e">
        <f t="shared" si="8"/>
        <v>#N/A</v>
      </c>
    </row>
    <row r="8" spans="2:16" s="19" customFormat="1" ht="38.25" x14ac:dyDescent="0.25">
      <c r="B8" s="114"/>
      <c r="C8" s="54">
        <f t="shared" si="9"/>
        <v>1.04</v>
      </c>
      <c r="D8" s="33" t="s">
        <v>9</v>
      </c>
      <c r="E8" s="18" t="s">
        <v>35</v>
      </c>
      <c r="F8" s="18"/>
      <c r="G8" s="65"/>
      <c r="H8" s="20"/>
      <c r="J8" s="20"/>
      <c r="K8" s="63">
        <f t="shared" si="0"/>
        <v>5</v>
      </c>
      <c r="L8" s="63" t="e">
        <f t="shared" si="1"/>
        <v>#N/A</v>
      </c>
      <c r="M8" s="63" t="e">
        <f t="shared" si="2"/>
        <v>#N/A</v>
      </c>
      <c r="N8" s="39">
        <f t="shared" si="6"/>
        <v>25</v>
      </c>
      <c r="O8" s="39" t="e">
        <f t="shared" si="7"/>
        <v>#N/A</v>
      </c>
      <c r="P8" s="39" t="e">
        <f t="shared" si="8"/>
        <v>#N/A</v>
      </c>
    </row>
    <row r="9" spans="2:16" s="19" customFormat="1" ht="38.25" x14ac:dyDescent="0.25">
      <c r="B9" s="114"/>
      <c r="C9" s="54">
        <f t="shared" si="9"/>
        <v>1.05</v>
      </c>
      <c r="D9" s="33" t="s">
        <v>9</v>
      </c>
      <c r="E9" s="18" t="s">
        <v>36</v>
      </c>
      <c r="F9" s="18"/>
      <c r="G9" s="65"/>
      <c r="H9" s="20"/>
      <c r="J9" s="20"/>
      <c r="K9" s="63">
        <f t="shared" si="0"/>
        <v>5</v>
      </c>
      <c r="L9" s="63" t="e">
        <f t="shared" si="1"/>
        <v>#N/A</v>
      </c>
      <c r="M9" s="63" t="e">
        <f t="shared" si="2"/>
        <v>#N/A</v>
      </c>
      <c r="N9" s="39">
        <f t="shared" si="6"/>
        <v>25</v>
      </c>
      <c r="O9" s="39" t="e">
        <f t="shared" si="7"/>
        <v>#N/A</v>
      </c>
      <c r="P9" s="39" t="e">
        <f t="shared" si="8"/>
        <v>#N/A</v>
      </c>
    </row>
    <row r="10" spans="2:16" s="19" customFormat="1" ht="25.5" x14ac:dyDescent="0.25">
      <c r="B10" s="114"/>
      <c r="C10" s="54">
        <f t="shared" si="9"/>
        <v>1.06</v>
      </c>
      <c r="D10" s="33" t="s">
        <v>9</v>
      </c>
      <c r="E10" s="18" t="s">
        <v>26</v>
      </c>
      <c r="F10" s="18"/>
      <c r="G10" s="65"/>
      <c r="H10" s="20"/>
      <c r="J10" s="20"/>
      <c r="K10" s="63">
        <f t="shared" si="0"/>
        <v>5</v>
      </c>
      <c r="L10" s="63" t="e">
        <f t="shared" si="1"/>
        <v>#N/A</v>
      </c>
      <c r="M10" s="63" t="e">
        <f t="shared" si="2"/>
        <v>#N/A</v>
      </c>
      <c r="N10" s="39">
        <f t="shared" si="6"/>
        <v>25</v>
      </c>
      <c r="O10" s="39" t="e">
        <f t="shared" si="7"/>
        <v>#N/A</v>
      </c>
      <c r="P10" s="39" t="e">
        <f t="shared" si="8"/>
        <v>#N/A</v>
      </c>
    </row>
    <row r="11" spans="2:16" s="19" customFormat="1" ht="25.5" x14ac:dyDescent="0.25">
      <c r="B11" s="114"/>
      <c r="C11" s="54">
        <f t="shared" si="9"/>
        <v>1.07</v>
      </c>
      <c r="D11" s="33" t="s">
        <v>9</v>
      </c>
      <c r="E11" s="18" t="s">
        <v>191</v>
      </c>
      <c r="F11" s="18"/>
      <c r="G11" s="65"/>
      <c r="H11" s="20"/>
      <c r="J11" s="20"/>
      <c r="K11" s="63">
        <f t="shared" si="0"/>
        <v>5</v>
      </c>
      <c r="L11" s="63" t="e">
        <f t="shared" si="1"/>
        <v>#N/A</v>
      </c>
      <c r="M11" s="63" t="e">
        <f t="shared" si="2"/>
        <v>#N/A</v>
      </c>
      <c r="N11" s="39">
        <f t="shared" si="6"/>
        <v>25</v>
      </c>
      <c r="O11" s="39" t="e">
        <f t="shared" si="7"/>
        <v>#N/A</v>
      </c>
      <c r="P11" s="39" t="e">
        <f t="shared" si="8"/>
        <v>#N/A</v>
      </c>
    </row>
    <row r="12" spans="2:16" s="19" customFormat="1" ht="25.5" x14ac:dyDescent="0.25">
      <c r="B12" s="114"/>
      <c r="C12" s="54">
        <f t="shared" si="9"/>
        <v>1.08</v>
      </c>
      <c r="D12" s="33" t="s">
        <v>9</v>
      </c>
      <c r="E12" s="18" t="s">
        <v>28</v>
      </c>
      <c r="F12" s="18"/>
      <c r="G12" s="65"/>
      <c r="H12" s="20"/>
      <c r="J12" s="20"/>
      <c r="K12" s="63">
        <f t="shared" si="0"/>
        <v>5</v>
      </c>
      <c r="L12" s="63" t="e">
        <f t="shared" si="1"/>
        <v>#N/A</v>
      </c>
      <c r="M12" s="63" t="e">
        <f t="shared" si="2"/>
        <v>#N/A</v>
      </c>
      <c r="N12" s="39">
        <f t="shared" si="6"/>
        <v>25</v>
      </c>
      <c r="O12" s="39" t="e">
        <f t="shared" si="7"/>
        <v>#N/A</v>
      </c>
      <c r="P12" s="39" t="e">
        <f t="shared" si="8"/>
        <v>#N/A</v>
      </c>
    </row>
    <row r="13" spans="2:16" s="19" customFormat="1" ht="38.25" x14ac:dyDescent="0.25">
      <c r="B13" s="114"/>
      <c r="C13" s="54">
        <f>C12+0.01</f>
        <v>1.0900000000000001</v>
      </c>
      <c r="D13" s="33" t="s">
        <v>9</v>
      </c>
      <c r="E13" s="18" t="s">
        <v>31</v>
      </c>
      <c r="F13" s="18"/>
      <c r="G13" s="65"/>
      <c r="H13" s="20"/>
      <c r="J13" s="20"/>
      <c r="K13" s="63">
        <f t="shared" si="0"/>
        <v>5</v>
      </c>
      <c r="L13" s="63" t="e">
        <f t="shared" si="1"/>
        <v>#N/A</v>
      </c>
      <c r="M13" s="63" t="e">
        <f t="shared" si="2"/>
        <v>#N/A</v>
      </c>
      <c r="N13" s="39">
        <f t="shared" si="6"/>
        <v>25</v>
      </c>
      <c r="O13" s="39" t="e">
        <f t="shared" si="7"/>
        <v>#N/A</v>
      </c>
      <c r="P13" s="39" t="e">
        <f t="shared" si="8"/>
        <v>#N/A</v>
      </c>
    </row>
    <row r="14" spans="2:16" s="19" customFormat="1" ht="51" x14ac:dyDescent="0.25">
      <c r="B14" s="114"/>
      <c r="C14" s="54">
        <f t="shared" si="9"/>
        <v>1.1000000000000001</v>
      </c>
      <c r="D14" s="33" t="s">
        <v>9</v>
      </c>
      <c r="E14" s="18" t="s">
        <v>192</v>
      </c>
      <c r="F14" s="18"/>
      <c r="G14" s="65"/>
      <c r="H14" s="20"/>
      <c r="J14" s="20"/>
      <c r="K14" s="63">
        <f t="shared" si="0"/>
        <v>5</v>
      </c>
      <c r="L14" s="63" t="e">
        <f t="shared" si="1"/>
        <v>#N/A</v>
      </c>
      <c r="M14" s="63" t="e">
        <f t="shared" si="2"/>
        <v>#N/A</v>
      </c>
      <c r="N14" s="39">
        <f t="shared" si="6"/>
        <v>25</v>
      </c>
      <c r="O14" s="39" t="e">
        <f t="shared" si="7"/>
        <v>#N/A</v>
      </c>
      <c r="P14" s="39" t="e">
        <f t="shared" si="8"/>
        <v>#N/A</v>
      </c>
    </row>
    <row r="15" spans="2:16" s="19" customFormat="1" ht="63.75" x14ac:dyDescent="0.25">
      <c r="B15" s="114"/>
      <c r="C15" s="54">
        <f t="shared" si="9"/>
        <v>1.1100000000000001</v>
      </c>
      <c r="D15" s="33" t="s">
        <v>9</v>
      </c>
      <c r="E15" s="18" t="s">
        <v>193</v>
      </c>
      <c r="F15" s="18"/>
      <c r="G15" s="65"/>
      <c r="H15" s="20"/>
      <c r="J15" s="20"/>
      <c r="K15" s="63">
        <f t="shared" si="0"/>
        <v>5</v>
      </c>
      <c r="L15" s="63" t="e">
        <f t="shared" si="1"/>
        <v>#N/A</v>
      </c>
      <c r="M15" s="63" t="e">
        <f t="shared" si="2"/>
        <v>#N/A</v>
      </c>
      <c r="N15" s="39">
        <f t="shared" si="6"/>
        <v>25</v>
      </c>
      <c r="O15" s="39" t="e">
        <f t="shared" si="7"/>
        <v>#N/A</v>
      </c>
      <c r="P15" s="39" t="e">
        <f t="shared" si="8"/>
        <v>#N/A</v>
      </c>
    </row>
    <row r="16" spans="2:16" s="19" customFormat="1" ht="38.25" x14ac:dyDescent="0.25">
      <c r="B16" s="114"/>
      <c r="C16" s="54">
        <f t="shared" si="9"/>
        <v>1.1200000000000001</v>
      </c>
      <c r="D16" s="33" t="s">
        <v>9</v>
      </c>
      <c r="E16" s="18" t="s">
        <v>194</v>
      </c>
      <c r="F16" s="18"/>
      <c r="G16" s="65"/>
      <c r="H16" s="20"/>
      <c r="J16" s="20"/>
      <c r="K16" s="63">
        <f t="shared" si="0"/>
        <v>5</v>
      </c>
      <c r="L16" s="63" t="e">
        <f t="shared" si="1"/>
        <v>#N/A</v>
      </c>
      <c r="M16" s="63" t="e">
        <f t="shared" si="2"/>
        <v>#N/A</v>
      </c>
      <c r="N16" s="39">
        <f t="shared" si="6"/>
        <v>25</v>
      </c>
      <c r="O16" s="39" t="e">
        <f t="shared" si="7"/>
        <v>#N/A</v>
      </c>
      <c r="P16" s="39" t="e">
        <f t="shared" si="8"/>
        <v>#N/A</v>
      </c>
    </row>
    <row r="17" spans="2:16" s="19" customFormat="1" ht="38.25" x14ac:dyDescent="0.25">
      <c r="B17" s="114"/>
      <c r="C17" s="54">
        <f t="shared" si="9"/>
        <v>1.1300000000000001</v>
      </c>
      <c r="D17" s="33" t="s">
        <v>9</v>
      </c>
      <c r="E17" s="18" t="s">
        <v>195</v>
      </c>
      <c r="F17" s="18"/>
      <c r="G17" s="65"/>
      <c r="H17" s="20"/>
      <c r="J17" s="20"/>
      <c r="K17" s="63">
        <f t="shared" si="0"/>
        <v>5</v>
      </c>
      <c r="L17" s="63" t="e">
        <f t="shared" si="1"/>
        <v>#N/A</v>
      </c>
      <c r="M17" s="63" t="e">
        <f t="shared" si="2"/>
        <v>#N/A</v>
      </c>
      <c r="N17" s="39">
        <f t="shared" si="6"/>
        <v>25</v>
      </c>
      <c r="O17" s="39" t="e">
        <f t="shared" si="7"/>
        <v>#N/A</v>
      </c>
      <c r="P17" s="39" t="e">
        <f t="shared" si="8"/>
        <v>#N/A</v>
      </c>
    </row>
    <row r="18" spans="2:16" s="19" customFormat="1" ht="25.5" x14ac:dyDescent="0.25">
      <c r="B18" s="114"/>
      <c r="C18" s="54">
        <f t="shared" si="9"/>
        <v>1.1400000000000001</v>
      </c>
      <c r="D18" s="33" t="s">
        <v>9</v>
      </c>
      <c r="E18" s="18" t="s">
        <v>30</v>
      </c>
      <c r="F18" s="18"/>
      <c r="G18" s="65"/>
      <c r="H18" s="20"/>
      <c r="J18" s="20"/>
      <c r="K18" s="63">
        <f t="shared" si="0"/>
        <v>5</v>
      </c>
      <c r="L18" s="63" t="e">
        <f t="shared" si="1"/>
        <v>#N/A</v>
      </c>
      <c r="M18" s="63" t="e">
        <f t="shared" si="2"/>
        <v>#N/A</v>
      </c>
      <c r="N18" s="39">
        <f t="shared" si="6"/>
        <v>25</v>
      </c>
      <c r="O18" s="39" t="e">
        <f t="shared" si="7"/>
        <v>#N/A</v>
      </c>
      <c r="P18" s="39" t="e">
        <f t="shared" si="8"/>
        <v>#N/A</v>
      </c>
    </row>
    <row r="19" spans="2:16" s="19" customFormat="1" ht="25.5" x14ac:dyDescent="0.25">
      <c r="B19" s="114"/>
      <c r="C19" s="54">
        <f t="shared" si="9"/>
        <v>1.1500000000000001</v>
      </c>
      <c r="D19" s="33" t="s">
        <v>9</v>
      </c>
      <c r="E19" s="18" t="s">
        <v>32</v>
      </c>
      <c r="F19" s="18"/>
      <c r="G19" s="65"/>
      <c r="H19" s="20"/>
      <c r="J19" s="20"/>
      <c r="K19" s="63">
        <f t="shared" si="0"/>
        <v>5</v>
      </c>
      <c r="L19" s="63" t="e">
        <f t="shared" si="1"/>
        <v>#N/A</v>
      </c>
      <c r="M19" s="63" t="e">
        <f t="shared" si="2"/>
        <v>#N/A</v>
      </c>
      <c r="N19" s="39">
        <f t="shared" si="6"/>
        <v>25</v>
      </c>
      <c r="O19" s="39" t="e">
        <f t="shared" si="7"/>
        <v>#N/A</v>
      </c>
      <c r="P19" s="39" t="e">
        <f t="shared" si="8"/>
        <v>#N/A</v>
      </c>
    </row>
    <row r="20" spans="2:16" s="19" customFormat="1" ht="38.25" x14ac:dyDescent="0.25">
      <c r="B20" s="114"/>
      <c r="C20" s="54">
        <f t="shared" si="9"/>
        <v>1.1600000000000001</v>
      </c>
      <c r="D20" s="33" t="s">
        <v>9</v>
      </c>
      <c r="E20" s="18" t="s">
        <v>196</v>
      </c>
      <c r="F20" s="18"/>
      <c r="G20" s="65"/>
      <c r="H20" s="20"/>
      <c r="J20" s="20"/>
      <c r="K20" s="63">
        <f t="shared" si="0"/>
        <v>5</v>
      </c>
      <c r="L20" s="63" t="e">
        <f t="shared" si="1"/>
        <v>#N/A</v>
      </c>
      <c r="M20" s="63" t="e">
        <f t="shared" si="2"/>
        <v>#N/A</v>
      </c>
      <c r="N20" s="39">
        <f t="shared" si="6"/>
        <v>25</v>
      </c>
      <c r="O20" s="39" t="e">
        <f t="shared" si="7"/>
        <v>#N/A</v>
      </c>
      <c r="P20" s="39" t="e">
        <f t="shared" si="8"/>
        <v>#N/A</v>
      </c>
    </row>
    <row r="21" spans="2:16" s="19" customFormat="1" ht="25.5" x14ac:dyDescent="0.25">
      <c r="B21" s="114"/>
      <c r="C21" s="54">
        <f t="shared" si="9"/>
        <v>1.1700000000000002</v>
      </c>
      <c r="D21" s="33" t="s">
        <v>9</v>
      </c>
      <c r="E21" s="18" t="s">
        <v>29</v>
      </c>
      <c r="F21" s="18"/>
      <c r="G21" s="65"/>
      <c r="H21" s="20"/>
      <c r="J21" s="20"/>
      <c r="K21" s="63">
        <f t="shared" si="0"/>
        <v>5</v>
      </c>
      <c r="L21" s="63" t="e">
        <f t="shared" si="1"/>
        <v>#N/A</v>
      </c>
      <c r="M21" s="63" t="e">
        <f t="shared" si="2"/>
        <v>#N/A</v>
      </c>
      <c r="N21" s="39">
        <f t="shared" si="6"/>
        <v>25</v>
      </c>
      <c r="O21" s="39" t="e">
        <f t="shared" si="7"/>
        <v>#N/A</v>
      </c>
      <c r="P21" s="39" t="e">
        <f t="shared" si="8"/>
        <v>#N/A</v>
      </c>
    </row>
    <row r="22" spans="2:16" s="19" customFormat="1" ht="25.5" x14ac:dyDescent="0.25">
      <c r="B22" s="114"/>
      <c r="C22" s="54">
        <f t="shared" si="9"/>
        <v>1.1800000000000002</v>
      </c>
      <c r="D22" s="33" t="s">
        <v>9</v>
      </c>
      <c r="E22" s="18" t="s">
        <v>27</v>
      </c>
      <c r="F22" s="18"/>
      <c r="G22" s="65"/>
      <c r="H22" s="20"/>
      <c r="J22" s="20"/>
      <c r="K22" s="63">
        <f t="shared" si="0"/>
        <v>5</v>
      </c>
      <c r="L22" s="63" t="e">
        <f t="shared" si="1"/>
        <v>#N/A</v>
      </c>
      <c r="M22" s="63" t="e">
        <f t="shared" si="2"/>
        <v>#N/A</v>
      </c>
      <c r="N22" s="39">
        <f t="shared" si="6"/>
        <v>25</v>
      </c>
      <c r="O22" s="39" t="e">
        <f t="shared" si="7"/>
        <v>#N/A</v>
      </c>
      <c r="P22" s="39" t="e">
        <f t="shared" si="8"/>
        <v>#N/A</v>
      </c>
    </row>
    <row r="23" spans="2:16" s="19" customFormat="1" ht="38.25" x14ac:dyDescent="0.25">
      <c r="B23" s="114"/>
      <c r="C23" s="54">
        <f t="shared" si="9"/>
        <v>1.1900000000000002</v>
      </c>
      <c r="D23" s="33" t="s">
        <v>9</v>
      </c>
      <c r="E23" s="18" t="s">
        <v>37</v>
      </c>
      <c r="F23" s="18"/>
      <c r="G23" s="65"/>
      <c r="H23" s="20"/>
      <c r="J23" s="20"/>
      <c r="K23" s="63">
        <f t="shared" si="0"/>
        <v>5</v>
      </c>
      <c r="L23" s="63" t="e">
        <f t="shared" si="1"/>
        <v>#N/A</v>
      </c>
      <c r="M23" s="63" t="e">
        <f t="shared" si="2"/>
        <v>#N/A</v>
      </c>
      <c r="N23" s="39">
        <f t="shared" si="6"/>
        <v>25</v>
      </c>
      <c r="O23" s="39" t="e">
        <f t="shared" si="7"/>
        <v>#N/A</v>
      </c>
      <c r="P23" s="39" t="e">
        <f t="shared" si="8"/>
        <v>#N/A</v>
      </c>
    </row>
    <row r="24" spans="2:16" s="19" customFormat="1" ht="51" x14ac:dyDescent="0.25">
      <c r="B24" s="114"/>
      <c r="C24" s="54">
        <f t="shared" si="9"/>
        <v>1.2000000000000002</v>
      </c>
      <c r="D24" s="33" t="s">
        <v>9</v>
      </c>
      <c r="E24" s="18" t="s">
        <v>197</v>
      </c>
      <c r="F24" s="18"/>
      <c r="G24" s="65"/>
      <c r="H24" s="20"/>
      <c r="J24" s="20"/>
      <c r="K24" s="63">
        <f t="shared" si="0"/>
        <v>5</v>
      </c>
      <c r="L24" s="63" t="e">
        <f t="shared" si="1"/>
        <v>#N/A</v>
      </c>
      <c r="M24" s="63" t="e">
        <f t="shared" si="2"/>
        <v>#N/A</v>
      </c>
      <c r="N24" s="39">
        <f t="shared" si="6"/>
        <v>25</v>
      </c>
      <c r="O24" s="39" t="e">
        <f t="shared" si="7"/>
        <v>#N/A</v>
      </c>
      <c r="P24" s="39" t="e">
        <f t="shared" si="8"/>
        <v>#N/A</v>
      </c>
    </row>
    <row r="25" spans="2:16" s="19" customFormat="1" ht="38.25" x14ac:dyDescent="0.25">
      <c r="B25" s="114"/>
      <c r="C25" s="54">
        <f t="shared" si="9"/>
        <v>1.2100000000000002</v>
      </c>
      <c r="D25" s="33" t="s">
        <v>9</v>
      </c>
      <c r="E25" s="18" t="s">
        <v>38</v>
      </c>
      <c r="F25" s="18"/>
      <c r="G25" s="65"/>
      <c r="H25" s="20"/>
      <c r="J25" s="20"/>
      <c r="K25" s="63">
        <f t="shared" si="0"/>
        <v>5</v>
      </c>
      <c r="L25" s="63" t="e">
        <f t="shared" si="1"/>
        <v>#N/A</v>
      </c>
      <c r="M25" s="63" t="e">
        <f t="shared" si="2"/>
        <v>#N/A</v>
      </c>
      <c r="N25" s="39">
        <f t="shared" si="6"/>
        <v>25</v>
      </c>
      <c r="O25" s="39" t="e">
        <f t="shared" si="7"/>
        <v>#N/A</v>
      </c>
      <c r="P25" s="39" t="e">
        <f t="shared" si="8"/>
        <v>#N/A</v>
      </c>
    </row>
    <row r="26" spans="2:16" s="19" customFormat="1" ht="38.25" x14ac:dyDescent="0.25">
      <c r="B26" s="114"/>
      <c r="C26" s="54">
        <f t="shared" si="9"/>
        <v>1.2200000000000002</v>
      </c>
      <c r="D26" s="33" t="s">
        <v>9</v>
      </c>
      <c r="E26" s="18" t="s">
        <v>39</v>
      </c>
      <c r="F26" s="18"/>
      <c r="G26" s="65"/>
      <c r="H26" s="20"/>
      <c r="J26" s="20"/>
      <c r="K26" s="63">
        <f t="shared" si="0"/>
        <v>5</v>
      </c>
      <c r="L26" s="63" t="e">
        <f t="shared" si="1"/>
        <v>#N/A</v>
      </c>
      <c r="M26" s="63" t="e">
        <f t="shared" si="2"/>
        <v>#N/A</v>
      </c>
      <c r="N26" s="39">
        <f t="shared" si="6"/>
        <v>25</v>
      </c>
      <c r="O26" s="39" t="e">
        <f t="shared" si="7"/>
        <v>#N/A</v>
      </c>
      <c r="P26" s="39" t="e">
        <f t="shared" si="8"/>
        <v>#N/A</v>
      </c>
    </row>
    <row r="27" spans="2:16" ht="20.25" customHeight="1" x14ac:dyDescent="0.2">
      <c r="B27" s="114"/>
      <c r="C27" s="54">
        <f t="shared" si="9"/>
        <v>1.2300000000000002</v>
      </c>
      <c r="D27" s="33" t="s">
        <v>9</v>
      </c>
      <c r="E27" s="18" t="s">
        <v>33</v>
      </c>
      <c r="F27" s="18"/>
      <c r="G27" s="65"/>
      <c r="J27" s="20"/>
      <c r="K27" s="63">
        <f t="shared" si="0"/>
        <v>5</v>
      </c>
      <c r="L27" s="63" t="e">
        <f t="shared" si="1"/>
        <v>#N/A</v>
      </c>
      <c r="M27" s="63" t="e">
        <f t="shared" si="2"/>
        <v>#N/A</v>
      </c>
      <c r="N27" s="39">
        <f t="shared" si="6"/>
        <v>25</v>
      </c>
      <c r="O27" s="39" t="e">
        <f t="shared" si="7"/>
        <v>#N/A</v>
      </c>
      <c r="P27" s="39" t="e">
        <f t="shared" si="8"/>
        <v>#N/A</v>
      </c>
    </row>
    <row r="28" spans="2:16" ht="12.75" customHeight="1" x14ac:dyDescent="0.2">
      <c r="B28" s="111" t="s">
        <v>40</v>
      </c>
      <c r="C28" s="112"/>
      <c r="D28" s="112"/>
      <c r="E28" s="112"/>
      <c r="F28" s="112"/>
      <c r="G28" s="112"/>
      <c r="H28" s="113"/>
      <c r="J28" s="58"/>
      <c r="K28" s="35">
        <f t="shared" ref="K28:P28" si="10">SUM(K5:K27)</f>
        <v>115</v>
      </c>
      <c r="L28" s="35" t="e">
        <f t="shared" si="10"/>
        <v>#N/A</v>
      </c>
      <c r="M28" s="35" t="e">
        <f t="shared" si="10"/>
        <v>#N/A</v>
      </c>
      <c r="N28" s="35">
        <f t="shared" si="10"/>
        <v>575</v>
      </c>
      <c r="O28" s="35" t="e">
        <f t="shared" si="10"/>
        <v>#N/A</v>
      </c>
      <c r="P28" s="35" t="e">
        <f t="shared" si="10"/>
        <v>#N/A</v>
      </c>
    </row>
    <row r="29" spans="2:16" ht="38.25" x14ac:dyDescent="0.2">
      <c r="B29" s="114" t="s">
        <v>40</v>
      </c>
      <c r="C29" s="54">
        <v>2.0099999999999998</v>
      </c>
      <c r="D29" s="33" t="s">
        <v>9</v>
      </c>
      <c r="E29" s="18" t="s">
        <v>198</v>
      </c>
      <c r="F29" s="18"/>
      <c r="G29" s="65"/>
      <c r="J29" s="20"/>
      <c r="K29" s="63">
        <f t="shared" ref="K29:K64" si="11">VLOOKUP(D29,priscore,2,FALSE)</f>
        <v>5</v>
      </c>
      <c r="L29" s="63" t="e">
        <f t="shared" ref="L29:L64" si="12">VLOOKUP(J29,evalscore1,2,FALSE)</f>
        <v>#N/A</v>
      </c>
      <c r="M29" s="63" t="e">
        <f t="shared" ref="M29:M64" si="13">VLOOKUP(F29,vendorscore,2,FALSE)</f>
        <v>#N/A</v>
      </c>
      <c r="N29" s="39">
        <f t="shared" ref="N29" si="14">+K29*5</f>
        <v>25</v>
      </c>
      <c r="O29" s="39" t="e">
        <f t="shared" ref="O29" si="15">+K29*L29</f>
        <v>#N/A</v>
      </c>
      <c r="P29" s="39" t="e">
        <f t="shared" ref="P29" si="16">+K29*M29</f>
        <v>#N/A</v>
      </c>
    </row>
    <row r="30" spans="2:16" ht="25.5" x14ac:dyDescent="0.2">
      <c r="B30" s="114"/>
      <c r="C30" s="54">
        <f>C29+0.01</f>
        <v>2.0199999999999996</v>
      </c>
      <c r="D30" s="33" t="s">
        <v>9</v>
      </c>
      <c r="E30" s="18" t="s">
        <v>42</v>
      </c>
      <c r="F30" s="18"/>
      <c r="G30" s="65"/>
      <c r="J30" s="20"/>
      <c r="K30" s="63">
        <f t="shared" si="11"/>
        <v>5</v>
      </c>
      <c r="L30" s="63" t="e">
        <f t="shared" si="12"/>
        <v>#N/A</v>
      </c>
      <c r="M30" s="63" t="e">
        <f t="shared" si="13"/>
        <v>#N/A</v>
      </c>
      <c r="N30" s="39">
        <f t="shared" ref="N30:N64" si="17">+K30*5</f>
        <v>25</v>
      </c>
      <c r="O30" s="39" t="e">
        <f t="shared" ref="O30:O64" si="18">+K30*L30</f>
        <v>#N/A</v>
      </c>
      <c r="P30" s="39" t="e">
        <f t="shared" ref="P30:P64" si="19">+K30*M30</f>
        <v>#N/A</v>
      </c>
    </row>
    <row r="31" spans="2:16" ht="38.25" x14ac:dyDescent="0.2">
      <c r="B31" s="114"/>
      <c r="C31" s="54">
        <f t="shared" ref="C31:C64" si="20">C30+0.01</f>
        <v>2.0299999999999994</v>
      </c>
      <c r="D31" s="33" t="s">
        <v>9</v>
      </c>
      <c r="E31" s="18" t="s">
        <v>41</v>
      </c>
      <c r="F31" s="18"/>
      <c r="G31" s="65"/>
      <c r="J31" s="20"/>
      <c r="K31" s="63">
        <f t="shared" si="11"/>
        <v>5</v>
      </c>
      <c r="L31" s="63" t="e">
        <f t="shared" si="12"/>
        <v>#N/A</v>
      </c>
      <c r="M31" s="63" t="e">
        <f t="shared" si="13"/>
        <v>#N/A</v>
      </c>
      <c r="N31" s="39">
        <f t="shared" si="17"/>
        <v>25</v>
      </c>
      <c r="O31" s="39" t="e">
        <f t="shared" si="18"/>
        <v>#N/A</v>
      </c>
      <c r="P31" s="39" t="e">
        <f t="shared" si="19"/>
        <v>#N/A</v>
      </c>
    </row>
    <row r="32" spans="2:16" ht="25.5" x14ac:dyDescent="0.2">
      <c r="B32" s="114"/>
      <c r="C32" s="54">
        <f t="shared" si="20"/>
        <v>2.0399999999999991</v>
      </c>
      <c r="D32" s="33" t="s">
        <v>9</v>
      </c>
      <c r="E32" s="18" t="s">
        <v>58</v>
      </c>
      <c r="F32" s="18"/>
      <c r="G32" s="65"/>
      <c r="J32" s="20"/>
      <c r="K32" s="63">
        <f t="shared" si="11"/>
        <v>5</v>
      </c>
      <c r="L32" s="63" t="e">
        <f t="shared" si="12"/>
        <v>#N/A</v>
      </c>
      <c r="M32" s="63" t="e">
        <f t="shared" si="13"/>
        <v>#N/A</v>
      </c>
      <c r="N32" s="39">
        <f t="shared" si="17"/>
        <v>25</v>
      </c>
      <c r="O32" s="39" t="e">
        <f t="shared" si="18"/>
        <v>#N/A</v>
      </c>
      <c r="P32" s="39" t="e">
        <f t="shared" si="19"/>
        <v>#N/A</v>
      </c>
    </row>
    <row r="33" spans="2:16" ht="38.25" x14ac:dyDescent="0.2">
      <c r="B33" s="114"/>
      <c r="C33" s="54">
        <f t="shared" si="20"/>
        <v>2.0499999999999989</v>
      </c>
      <c r="D33" s="33" t="s">
        <v>9</v>
      </c>
      <c r="E33" s="18" t="s">
        <v>199</v>
      </c>
      <c r="F33" s="18"/>
      <c r="G33" s="65"/>
      <c r="J33" s="20"/>
      <c r="K33" s="63">
        <f t="shared" si="11"/>
        <v>5</v>
      </c>
      <c r="L33" s="63" t="e">
        <f t="shared" si="12"/>
        <v>#N/A</v>
      </c>
      <c r="M33" s="63" t="e">
        <f t="shared" si="13"/>
        <v>#N/A</v>
      </c>
      <c r="N33" s="39">
        <f t="shared" si="17"/>
        <v>25</v>
      </c>
      <c r="O33" s="39" t="e">
        <f t="shared" si="18"/>
        <v>#N/A</v>
      </c>
      <c r="P33" s="39" t="e">
        <f t="shared" si="19"/>
        <v>#N/A</v>
      </c>
    </row>
    <row r="34" spans="2:16" ht="25.5" x14ac:dyDescent="0.2">
      <c r="B34" s="114"/>
      <c r="C34" s="54">
        <f t="shared" si="20"/>
        <v>2.0599999999999987</v>
      </c>
      <c r="D34" s="33" t="s">
        <v>9</v>
      </c>
      <c r="E34" s="18" t="s">
        <v>43</v>
      </c>
      <c r="F34" s="18"/>
      <c r="G34" s="65"/>
      <c r="J34" s="20"/>
      <c r="K34" s="63">
        <f t="shared" si="11"/>
        <v>5</v>
      </c>
      <c r="L34" s="63" t="e">
        <f t="shared" si="12"/>
        <v>#N/A</v>
      </c>
      <c r="M34" s="63" t="e">
        <f t="shared" si="13"/>
        <v>#N/A</v>
      </c>
      <c r="N34" s="39">
        <f t="shared" si="17"/>
        <v>25</v>
      </c>
      <c r="O34" s="39" t="e">
        <f t="shared" si="18"/>
        <v>#N/A</v>
      </c>
      <c r="P34" s="39" t="e">
        <f t="shared" si="19"/>
        <v>#N/A</v>
      </c>
    </row>
    <row r="35" spans="2:16" ht="25.5" x14ac:dyDescent="0.2">
      <c r="B35" s="114"/>
      <c r="C35" s="54">
        <f t="shared" si="20"/>
        <v>2.0699999999999985</v>
      </c>
      <c r="D35" s="33" t="s">
        <v>9</v>
      </c>
      <c r="E35" s="18" t="s">
        <v>200</v>
      </c>
      <c r="F35" s="18"/>
      <c r="G35" s="65"/>
      <c r="J35" s="20"/>
      <c r="K35" s="63">
        <f t="shared" si="11"/>
        <v>5</v>
      </c>
      <c r="L35" s="63" t="e">
        <f t="shared" si="12"/>
        <v>#N/A</v>
      </c>
      <c r="M35" s="63" t="e">
        <f t="shared" si="13"/>
        <v>#N/A</v>
      </c>
      <c r="N35" s="39">
        <f t="shared" si="17"/>
        <v>25</v>
      </c>
      <c r="O35" s="39" t="e">
        <f t="shared" si="18"/>
        <v>#N/A</v>
      </c>
      <c r="P35" s="39" t="e">
        <f t="shared" si="19"/>
        <v>#N/A</v>
      </c>
    </row>
    <row r="36" spans="2:16" ht="38.25" x14ac:dyDescent="0.2">
      <c r="B36" s="114"/>
      <c r="C36" s="54">
        <f t="shared" si="20"/>
        <v>2.0799999999999983</v>
      </c>
      <c r="D36" s="33" t="s">
        <v>9</v>
      </c>
      <c r="E36" s="18" t="s">
        <v>201</v>
      </c>
      <c r="F36" s="18"/>
      <c r="G36" s="65"/>
      <c r="J36" s="20"/>
      <c r="K36" s="63">
        <f t="shared" si="11"/>
        <v>5</v>
      </c>
      <c r="L36" s="63" t="e">
        <f t="shared" si="12"/>
        <v>#N/A</v>
      </c>
      <c r="M36" s="63" t="e">
        <f t="shared" si="13"/>
        <v>#N/A</v>
      </c>
      <c r="N36" s="39">
        <f t="shared" si="17"/>
        <v>25</v>
      </c>
      <c r="O36" s="39" t="e">
        <f t="shared" si="18"/>
        <v>#N/A</v>
      </c>
      <c r="P36" s="39" t="e">
        <f t="shared" si="19"/>
        <v>#N/A</v>
      </c>
    </row>
    <row r="37" spans="2:16" ht="25.5" x14ac:dyDescent="0.2">
      <c r="B37" s="114"/>
      <c r="C37" s="54">
        <f t="shared" si="20"/>
        <v>2.0899999999999981</v>
      </c>
      <c r="D37" s="33" t="s">
        <v>9</v>
      </c>
      <c r="E37" s="18" t="s">
        <v>202</v>
      </c>
      <c r="F37" s="18"/>
      <c r="G37" s="65"/>
      <c r="J37" s="20"/>
      <c r="K37" s="63">
        <f t="shared" si="11"/>
        <v>5</v>
      </c>
      <c r="L37" s="63" t="e">
        <f t="shared" si="12"/>
        <v>#N/A</v>
      </c>
      <c r="M37" s="63" t="e">
        <f t="shared" si="13"/>
        <v>#N/A</v>
      </c>
      <c r="N37" s="39">
        <f t="shared" si="17"/>
        <v>25</v>
      </c>
      <c r="O37" s="39" t="e">
        <f t="shared" si="18"/>
        <v>#N/A</v>
      </c>
      <c r="P37" s="39" t="e">
        <f t="shared" si="19"/>
        <v>#N/A</v>
      </c>
    </row>
    <row r="38" spans="2:16" ht="25.5" x14ac:dyDescent="0.2">
      <c r="B38" s="114"/>
      <c r="C38" s="54">
        <f t="shared" si="20"/>
        <v>2.0999999999999979</v>
      </c>
      <c r="D38" s="33" t="s">
        <v>9</v>
      </c>
      <c r="E38" s="18" t="s">
        <v>44</v>
      </c>
      <c r="F38" s="18"/>
      <c r="G38" s="65"/>
      <c r="J38" s="20"/>
      <c r="K38" s="63">
        <f t="shared" si="11"/>
        <v>5</v>
      </c>
      <c r="L38" s="63" t="e">
        <f t="shared" si="12"/>
        <v>#N/A</v>
      </c>
      <c r="M38" s="63" t="e">
        <f t="shared" si="13"/>
        <v>#N/A</v>
      </c>
      <c r="N38" s="39">
        <f t="shared" si="17"/>
        <v>25</v>
      </c>
      <c r="O38" s="39" t="e">
        <f t="shared" si="18"/>
        <v>#N/A</v>
      </c>
      <c r="P38" s="39" t="e">
        <f t="shared" si="19"/>
        <v>#N/A</v>
      </c>
    </row>
    <row r="39" spans="2:16" ht="25.5" x14ac:dyDescent="0.2">
      <c r="B39" s="114"/>
      <c r="C39" s="54">
        <f t="shared" si="20"/>
        <v>2.1099999999999977</v>
      </c>
      <c r="D39" s="33" t="s">
        <v>9</v>
      </c>
      <c r="E39" s="18" t="s">
        <v>45</v>
      </c>
      <c r="F39" s="18"/>
      <c r="G39" s="65"/>
      <c r="J39" s="20"/>
      <c r="K39" s="63">
        <f t="shared" si="11"/>
        <v>5</v>
      </c>
      <c r="L39" s="63" t="e">
        <f t="shared" si="12"/>
        <v>#N/A</v>
      </c>
      <c r="M39" s="63" t="e">
        <f t="shared" si="13"/>
        <v>#N/A</v>
      </c>
      <c r="N39" s="39">
        <f t="shared" si="17"/>
        <v>25</v>
      </c>
      <c r="O39" s="39" t="e">
        <f t="shared" si="18"/>
        <v>#N/A</v>
      </c>
      <c r="P39" s="39" t="e">
        <f t="shared" si="19"/>
        <v>#N/A</v>
      </c>
    </row>
    <row r="40" spans="2:16" ht="25.5" x14ac:dyDescent="0.2">
      <c r="B40" s="114"/>
      <c r="C40" s="54">
        <f t="shared" si="20"/>
        <v>2.1199999999999974</v>
      </c>
      <c r="D40" s="33" t="s">
        <v>9</v>
      </c>
      <c r="E40" s="18" t="s">
        <v>46</v>
      </c>
      <c r="F40" s="18"/>
      <c r="G40" s="65"/>
      <c r="J40" s="20"/>
      <c r="K40" s="63">
        <f t="shared" si="11"/>
        <v>5</v>
      </c>
      <c r="L40" s="63" t="e">
        <f t="shared" si="12"/>
        <v>#N/A</v>
      </c>
      <c r="M40" s="63" t="e">
        <f t="shared" si="13"/>
        <v>#N/A</v>
      </c>
      <c r="N40" s="39">
        <f t="shared" si="17"/>
        <v>25</v>
      </c>
      <c r="O40" s="39" t="e">
        <f t="shared" si="18"/>
        <v>#N/A</v>
      </c>
      <c r="P40" s="39" t="e">
        <f t="shared" si="19"/>
        <v>#N/A</v>
      </c>
    </row>
    <row r="41" spans="2:16" ht="25.5" x14ac:dyDescent="0.2">
      <c r="B41" s="114"/>
      <c r="C41" s="54">
        <f t="shared" si="20"/>
        <v>2.1299999999999972</v>
      </c>
      <c r="D41" s="33" t="s">
        <v>9</v>
      </c>
      <c r="E41" s="18" t="s">
        <v>47</v>
      </c>
      <c r="F41" s="18"/>
      <c r="G41" s="65"/>
      <c r="J41" s="20"/>
      <c r="K41" s="63">
        <f t="shared" si="11"/>
        <v>5</v>
      </c>
      <c r="L41" s="63" t="e">
        <f t="shared" si="12"/>
        <v>#N/A</v>
      </c>
      <c r="M41" s="63" t="e">
        <f t="shared" si="13"/>
        <v>#N/A</v>
      </c>
      <c r="N41" s="39">
        <f t="shared" si="17"/>
        <v>25</v>
      </c>
      <c r="O41" s="39" t="e">
        <f t="shared" si="18"/>
        <v>#N/A</v>
      </c>
      <c r="P41" s="39" t="e">
        <f t="shared" si="19"/>
        <v>#N/A</v>
      </c>
    </row>
    <row r="42" spans="2:16" ht="25.5" x14ac:dyDescent="0.2">
      <c r="B42" s="114"/>
      <c r="C42" s="54">
        <f t="shared" si="20"/>
        <v>2.139999999999997</v>
      </c>
      <c r="D42" s="33" t="s">
        <v>9</v>
      </c>
      <c r="E42" s="18" t="s">
        <v>48</v>
      </c>
      <c r="F42" s="18"/>
      <c r="G42" s="65"/>
      <c r="J42" s="20"/>
      <c r="K42" s="63">
        <f t="shared" si="11"/>
        <v>5</v>
      </c>
      <c r="L42" s="63" t="e">
        <f t="shared" si="12"/>
        <v>#N/A</v>
      </c>
      <c r="M42" s="63" t="e">
        <f t="shared" si="13"/>
        <v>#N/A</v>
      </c>
      <c r="N42" s="39">
        <f t="shared" si="17"/>
        <v>25</v>
      </c>
      <c r="O42" s="39" t="e">
        <f t="shared" si="18"/>
        <v>#N/A</v>
      </c>
      <c r="P42" s="39" t="e">
        <f t="shared" si="19"/>
        <v>#N/A</v>
      </c>
    </row>
    <row r="43" spans="2:16" ht="25.5" x14ac:dyDescent="0.2">
      <c r="B43" s="114"/>
      <c r="C43" s="54">
        <f t="shared" si="20"/>
        <v>2.1499999999999968</v>
      </c>
      <c r="D43" s="33" t="s">
        <v>9</v>
      </c>
      <c r="E43" s="18" t="s">
        <v>49</v>
      </c>
      <c r="F43" s="18"/>
      <c r="G43" s="65"/>
      <c r="J43" s="20"/>
      <c r="K43" s="63">
        <f t="shared" si="11"/>
        <v>5</v>
      </c>
      <c r="L43" s="63" t="e">
        <f t="shared" si="12"/>
        <v>#N/A</v>
      </c>
      <c r="M43" s="63" t="e">
        <f t="shared" si="13"/>
        <v>#N/A</v>
      </c>
      <c r="N43" s="39">
        <f t="shared" si="17"/>
        <v>25</v>
      </c>
      <c r="O43" s="39" t="e">
        <f t="shared" si="18"/>
        <v>#N/A</v>
      </c>
      <c r="P43" s="39" t="e">
        <f t="shared" si="19"/>
        <v>#N/A</v>
      </c>
    </row>
    <row r="44" spans="2:16" ht="25.5" x14ac:dyDescent="0.2">
      <c r="B44" s="114"/>
      <c r="C44" s="54">
        <f t="shared" si="20"/>
        <v>2.1599999999999966</v>
      </c>
      <c r="D44" s="33" t="s">
        <v>9</v>
      </c>
      <c r="E44" s="18" t="s">
        <v>50</v>
      </c>
      <c r="F44" s="18"/>
      <c r="G44" s="65"/>
      <c r="J44" s="20"/>
      <c r="K44" s="63">
        <f t="shared" si="11"/>
        <v>5</v>
      </c>
      <c r="L44" s="63" t="e">
        <f t="shared" si="12"/>
        <v>#N/A</v>
      </c>
      <c r="M44" s="63" t="e">
        <f t="shared" si="13"/>
        <v>#N/A</v>
      </c>
      <c r="N44" s="39">
        <f t="shared" si="17"/>
        <v>25</v>
      </c>
      <c r="O44" s="39" t="e">
        <f t="shared" si="18"/>
        <v>#N/A</v>
      </c>
      <c r="P44" s="39" t="e">
        <f t="shared" si="19"/>
        <v>#N/A</v>
      </c>
    </row>
    <row r="45" spans="2:16" ht="20.25" customHeight="1" x14ac:dyDescent="0.2">
      <c r="B45" s="114"/>
      <c r="C45" s="54">
        <f t="shared" si="20"/>
        <v>2.1699999999999964</v>
      </c>
      <c r="D45" s="33" t="s">
        <v>9</v>
      </c>
      <c r="E45" s="18" t="s">
        <v>51</v>
      </c>
      <c r="F45" s="18"/>
      <c r="G45" s="65"/>
      <c r="J45" s="20"/>
      <c r="K45" s="63">
        <f t="shared" si="11"/>
        <v>5</v>
      </c>
      <c r="L45" s="63" t="e">
        <f t="shared" si="12"/>
        <v>#N/A</v>
      </c>
      <c r="M45" s="63" t="e">
        <f t="shared" si="13"/>
        <v>#N/A</v>
      </c>
      <c r="N45" s="39">
        <f t="shared" si="17"/>
        <v>25</v>
      </c>
      <c r="O45" s="39" t="e">
        <f t="shared" si="18"/>
        <v>#N/A</v>
      </c>
      <c r="P45" s="39" t="e">
        <f t="shared" si="19"/>
        <v>#N/A</v>
      </c>
    </row>
    <row r="46" spans="2:16" ht="51" x14ac:dyDescent="0.2">
      <c r="B46" s="114"/>
      <c r="C46" s="54">
        <f t="shared" si="20"/>
        <v>2.1799999999999962</v>
      </c>
      <c r="D46" s="33" t="s">
        <v>9</v>
      </c>
      <c r="E46" s="18" t="s">
        <v>203</v>
      </c>
      <c r="F46" s="18"/>
      <c r="G46" s="65"/>
      <c r="J46" s="20"/>
      <c r="K46" s="63">
        <f t="shared" si="11"/>
        <v>5</v>
      </c>
      <c r="L46" s="63" t="e">
        <f t="shared" si="12"/>
        <v>#N/A</v>
      </c>
      <c r="M46" s="63" t="e">
        <f t="shared" si="13"/>
        <v>#N/A</v>
      </c>
      <c r="N46" s="39">
        <f t="shared" si="17"/>
        <v>25</v>
      </c>
      <c r="O46" s="39" t="e">
        <f t="shared" si="18"/>
        <v>#N/A</v>
      </c>
      <c r="P46" s="39" t="e">
        <f t="shared" si="19"/>
        <v>#N/A</v>
      </c>
    </row>
    <row r="47" spans="2:16" ht="51" x14ac:dyDescent="0.2">
      <c r="B47" s="114"/>
      <c r="C47" s="54">
        <f t="shared" si="20"/>
        <v>2.1899999999999959</v>
      </c>
      <c r="D47" s="33" t="s">
        <v>9</v>
      </c>
      <c r="E47" s="18" t="s">
        <v>204</v>
      </c>
      <c r="F47" s="18"/>
      <c r="G47" s="65"/>
      <c r="J47" s="20"/>
      <c r="K47" s="63">
        <f t="shared" si="11"/>
        <v>5</v>
      </c>
      <c r="L47" s="63" t="e">
        <f t="shared" si="12"/>
        <v>#N/A</v>
      </c>
      <c r="M47" s="63" t="e">
        <f t="shared" si="13"/>
        <v>#N/A</v>
      </c>
      <c r="N47" s="39">
        <f t="shared" si="17"/>
        <v>25</v>
      </c>
      <c r="O47" s="39" t="e">
        <f t="shared" si="18"/>
        <v>#N/A</v>
      </c>
      <c r="P47" s="39" t="e">
        <f t="shared" si="19"/>
        <v>#N/A</v>
      </c>
    </row>
    <row r="48" spans="2:16" ht="25.5" x14ac:dyDescent="0.2">
      <c r="B48" s="114"/>
      <c r="C48" s="54">
        <f t="shared" si="20"/>
        <v>2.1999999999999957</v>
      </c>
      <c r="D48" s="33" t="s">
        <v>9</v>
      </c>
      <c r="E48" s="18" t="s">
        <v>52</v>
      </c>
      <c r="F48" s="18"/>
      <c r="G48" s="65"/>
      <c r="J48" s="20"/>
      <c r="K48" s="63">
        <f t="shared" si="11"/>
        <v>5</v>
      </c>
      <c r="L48" s="63" t="e">
        <f t="shared" si="12"/>
        <v>#N/A</v>
      </c>
      <c r="M48" s="63" t="e">
        <f t="shared" si="13"/>
        <v>#N/A</v>
      </c>
      <c r="N48" s="39">
        <f t="shared" si="17"/>
        <v>25</v>
      </c>
      <c r="O48" s="39" t="e">
        <f t="shared" si="18"/>
        <v>#N/A</v>
      </c>
      <c r="P48" s="39" t="e">
        <f t="shared" si="19"/>
        <v>#N/A</v>
      </c>
    </row>
    <row r="49" spans="2:16" ht="25.5" x14ac:dyDescent="0.2">
      <c r="B49" s="114"/>
      <c r="C49" s="54">
        <f t="shared" si="20"/>
        <v>2.2099999999999955</v>
      </c>
      <c r="D49" s="33" t="s">
        <v>9</v>
      </c>
      <c r="E49" s="18" t="s">
        <v>205</v>
      </c>
      <c r="F49" s="18"/>
      <c r="G49" s="65"/>
      <c r="J49" s="20"/>
      <c r="K49" s="63">
        <f t="shared" si="11"/>
        <v>5</v>
      </c>
      <c r="L49" s="63" t="e">
        <f t="shared" si="12"/>
        <v>#N/A</v>
      </c>
      <c r="M49" s="63" t="e">
        <f t="shared" si="13"/>
        <v>#N/A</v>
      </c>
      <c r="N49" s="39">
        <f t="shared" si="17"/>
        <v>25</v>
      </c>
      <c r="O49" s="39" t="e">
        <f t="shared" si="18"/>
        <v>#N/A</v>
      </c>
      <c r="P49" s="39" t="e">
        <f t="shared" si="19"/>
        <v>#N/A</v>
      </c>
    </row>
    <row r="50" spans="2:16" ht="25.5" x14ac:dyDescent="0.2">
      <c r="B50" s="114"/>
      <c r="C50" s="54">
        <f t="shared" si="20"/>
        <v>2.2199999999999953</v>
      </c>
      <c r="D50" s="33" t="s">
        <v>9</v>
      </c>
      <c r="E50" s="18" t="s">
        <v>206</v>
      </c>
      <c r="F50" s="18"/>
      <c r="G50" s="65"/>
      <c r="J50" s="20"/>
      <c r="K50" s="63">
        <f t="shared" si="11"/>
        <v>5</v>
      </c>
      <c r="L50" s="63" t="e">
        <f t="shared" si="12"/>
        <v>#N/A</v>
      </c>
      <c r="M50" s="63" t="e">
        <f t="shared" si="13"/>
        <v>#N/A</v>
      </c>
      <c r="N50" s="39">
        <f t="shared" si="17"/>
        <v>25</v>
      </c>
      <c r="O50" s="39" t="e">
        <f t="shared" si="18"/>
        <v>#N/A</v>
      </c>
      <c r="P50" s="39" t="e">
        <f t="shared" si="19"/>
        <v>#N/A</v>
      </c>
    </row>
    <row r="51" spans="2:16" ht="51" x14ac:dyDescent="0.2">
      <c r="B51" s="114"/>
      <c r="C51" s="54">
        <f t="shared" si="20"/>
        <v>2.2299999999999951</v>
      </c>
      <c r="D51" s="33" t="s">
        <v>9</v>
      </c>
      <c r="E51" s="18" t="s">
        <v>55</v>
      </c>
      <c r="F51" s="18"/>
      <c r="G51" s="65"/>
      <c r="J51" s="20"/>
      <c r="K51" s="63">
        <f t="shared" si="11"/>
        <v>5</v>
      </c>
      <c r="L51" s="63" t="e">
        <f t="shared" si="12"/>
        <v>#N/A</v>
      </c>
      <c r="M51" s="63" t="e">
        <f t="shared" si="13"/>
        <v>#N/A</v>
      </c>
      <c r="N51" s="39">
        <f t="shared" si="17"/>
        <v>25</v>
      </c>
      <c r="O51" s="39" t="e">
        <f t="shared" si="18"/>
        <v>#N/A</v>
      </c>
      <c r="P51" s="39" t="e">
        <f t="shared" si="19"/>
        <v>#N/A</v>
      </c>
    </row>
    <row r="52" spans="2:16" ht="38.25" x14ac:dyDescent="0.2">
      <c r="B52" s="114"/>
      <c r="C52" s="54">
        <f t="shared" si="20"/>
        <v>2.2399999999999949</v>
      </c>
      <c r="D52" s="33" t="s">
        <v>9</v>
      </c>
      <c r="E52" s="18" t="s">
        <v>207</v>
      </c>
      <c r="F52" s="18"/>
      <c r="G52" s="65"/>
      <c r="J52" s="20"/>
      <c r="K52" s="63">
        <f t="shared" si="11"/>
        <v>5</v>
      </c>
      <c r="L52" s="63" t="e">
        <f t="shared" si="12"/>
        <v>#N/A</v>
      </c>
      <c r="M52" s="63" t="e">
        <f t="shared" si="13"/>
        <v>#N/A</v>
      </c>
      <c r="N52" s="39">
        <f t="shared" si="17"/>
        <v>25</v>
      </c>
      <c r="O52" s="39" t="e">
        <f t="shared" si="18"/>
        <v>#N/A</v>
      </c>
      <c r="P52" s="39" t="e">
        <f t="shared" si="19"/>
        <v>#N/A</v>
      </c>
    </row>
    <row r="53" spans="2:16" ht="25.5" x14ac:dyDescent="0.2">
      <c r="B53" s="114"/>
      <c r="C53" s="54">
        <f t="shared" si="20"/>
        <v>2.2499999999999947</v>
      </c>
      <c r="D53" s="33" t="s">
        <v>9</v>
      </c>
      <c r="E53" s="18" t="s">
        <v>208</v>
      </c>
      <c r="F53" s="18"/>
      <c r="G53" s="65"/>
      <c r="J53" s="20"/>
      <c r="K53" s="63">
        <f t="shared" si="11"/>
        <v>5</v>
      </c>
      <c r="L53" s="63" t="e">
        <f t="shared" si="12"/>
        <v>#N/A</v>
      </c>
      <c r="M53" s="63" t="e">
        <f t="shared" si="13"/>
        <v>#N/A</v>
      </c>
      <c r="N53" s="39">
        <f t="shared" si="17"/>
        <v>25</v>
      </c>
      <c r="O53" s="39" t="e">
        <f t="shared" si="18"/>
        <v>#N/A</v>
      </c>
      <c r="P53" s="39" t="e">
        <f t="shared" si="19"/>
        <v>#N/A</v>
      </c>
    </row>
    <row r="54" spans="2:16" x14ac:dyDescent="0.2">
      <c r="B54" s="114"/>
      <c r="C54" s="54">
        <f t="shared" si="20"/>
        <v>2.2599999999999945</v>
      </c>
      <c r="D54" s="33" t="s">
        <v>9</v>
      </c>
      <c r="E54" s="18" t="s">
        <v>53</v>
      </c>
      <c r="F54" s="18"/>
      <c r="G54" s="65"/>
      <c r="J54" s="20"/>
      <c r="K54" s="63">
        <f t="shared" si="11"/>
        <v>5</v>
      </c>
      <c r="L54" s="63" t="e">
        <f t="shared" si="12"/>
        <v>#N/A</v>
      </c>
      <c r="M54" s="63" t="e">
        <f t="shared" si="13"/>
        <v>#N/A</v>
      </c>
      <c r="N54" s="39">
        <f t="shared" si="17"/>
        <v>25</v>
      </c>
      <c r="O54" s="39" t="e">
        <f t="shared" si="18"/>
        <v>#N/A</v>
      </c>
      <c r="P54" s="39" t="e">
        <f t="shared" si="19"/>
        <v>#N/A</v>
      </c>
    </row>
    <row r="55" spans="2:16" ht="25.5" x14ac:dyDescent="0.2">
      <c r="B55" s="114"/>
      <c r="C55" s="54">
        <f t="shared" si="20"/>
        <v>2.2699999999999942</v>
      </c>
      <c r="D55" s="33" t="s">
        <v>9</v>
      </c>
      <c r="E55" s="18" t="s">
        <v>209</v>
      </c>
      <c r="F55" s="18"/>
      <c r="G55" s="65"/>
      <c r="J55" s="20"/>
      <c r="K55" s="63">
        <f t="shared" si="11"/>
        <v>5</v>
      </c>
      <c r="L55" s="63" t="e">
        <f t="shared" si="12"/>
        <v>#N/A</v>
      </c>
      <c r="M55" s="63" t="e">
        <f t="shared" si="13"/>
        <v>#N/A</v>
      </c>
      <c r="N55" s="39">
        <f t="shared" si="17"/>
        <v>25</v>
      </c>
      <c r="O55" s="39" t="e">
        <f t="shared" si="18"/>
        <v>#N/A</v>
      </c>
      <c r="P55" s="39" t="e">
        <f t="shared" si="19"/>
        <v>#N/A</v>
      </c>
    </row>
    <row r="56" spans="2:16" ht="25.5" x14ac:dyDescent="0.2">
      <c r="B56" s="114"/>
      <c r="C56" s="54">
        <f t="shared" si="20"/>
        <v>2.279999999999994</v>
      </c>
      <c r="D56" s="33" t="s">
        <v>9</v>
      </c>
      <c r="E56" s="18" t="s">
        <v>57</v>
      </c>
      <c r="F56" s="18"/>
      <c r="G56" s="65"/>
      <c r="J56" s="20"/>
      <c r="K56" s="63">
        <f t="shared" si="11"/>
        <v>5</v>
      </c>
      <c r="L56" s="63" t="e">
        <f t="shared" si="12"/>
        <v>#N/A</v>
      </c>
      <c r="M56" s="63" t="e">
        <f t="shared" si="13"/>
        <v>#N/A</v>
      </c>
      <c r="N56" s="39">
        <f t="shared" si="17"/>
        <v>25</v>
      </c>
      <c r="O56" s="39" t="e">
        <f t="shared" si="18"/>
        <v>#N/A</v>
      </c>
      <c r="P56" s="39" t="e">
        <f t="shared" si="19"/>
        <v>#N/A</v>
      </c>
    </row>
    <row r="57" spans="2:16" ht="25.5" x14ac:dyDescent="0.2">
      <c r="B57" s="114"/>
      <c r="C57" s="54">
        <f t="shared" si="20"/>
        <v>2.2899999999999938</v>
      </c>
      <c r="D57" s="33" t="s">
        <v>9</v>
      </c>
      <c r="E57" s="18" t="s">
        <v>56</v>
      </c>
      <c r="F57" s="18"/>
      <c r="G57" s="65"/>
      <c r="J57" s="20"/>
      <c r="K57" s="63">
        <f t="shared" si="11"/>
        <v>5</v>
      </c>
      <c r="L57" s="63" t="e">
        <f t="shared" si="12"/>
        <v>#N/A</v>
      </c>
      <c r="M57" s="63" t="e">
        <f t="shared" si="13"/>
        <v>#N/A</v>
      </c>
      <c r="N57" s="39">
        <f t="shared" si="17"/>
        <v>25</v>
      </c>
      <c r="O57" s="39" t="e">
        <f t="shared" si="18"/>
        <v>#N/A</v>
      </c>
      <c r="P57" s="39" t="e">
        <f t="shared" si="19"/>
        <v>#N/A</v>
      </c>
    </row>
    <row r="58" spans="2:16" ht="25.5" x14ac:dyDescent="0.2">
      <c r="B58" s="114"/>
      <c r="C58" s="54">
        <f t="shared" si="20"/>
        <v>2.2999999999999936</v>
      </c>
      <c r="D58" s="33" t="s">
        <v>9</v>
      </c>
      <c r="E58" s="18" t="s">
        <v>54</v>
      </c>
      <c r="F58" s="18"/>
      <c r="G58" s="65"/>
      <c r="J58" s="20"/>
      <c r="K58" s="63">
        <f t="shared" si="11"/>
        <v>5</v>
      </c>
      <c r="L58" s="63" t="e">
        <f t="shared" si="12"/>
        <v>#N/A</v>
      </c>
      <c r="M58" s="63" t="e">
        <f t="shared" si="13"/>
        <v>#N/A</v>
      </c>
      <c r="N58" s="39">
        <f t="shared" si="17"/>
        <v>25</v>
      </c>
      <c r="O58" s="39" t="e">
        <f t="shared" si="18"/>
        <v>#N/A</v>
      </c>
      <c r="P58" s="39" t="e">
        <f t="shared" si="19"/>
        <v>#N/A</v>
      </c>
    </row>
    <row r="59" spans="2:16" ht="38.25" x14ac:dyDescent="0.2">
      <c r="B59" s="114"/>
      <c r="C59" s="54">
        <f t="shared" si="20"/>
        <v>2.3099999999999934</v>
      </c>
      <c r="D59" s="33" t="s">
        <v>9</v>
      </c>
      <c r="E59" s="18" t="s">
        <v>210</v>
      </c>
      <c r="F59" s="18"/>
      <c r="G59" s="65"/>
      <c r="J59" s="20"/>
      <c r="K59" s="63">
        <f t="shared" si="11"/>
        <v>5</v>
      </c>
      <c r="L59" s="63" t="e">
        <f t="shared" si="12"/>
        <v>#N/A</v>
      </c>
      <c r="M59" s="63" t="e">
        <f t="shared" si="13"/>
        <v>#N/A</v>
      </c>
      <c r="N59" s="39">
        <f t="shared" si="17"/>
        <v>25</v>
      </c>
      <c r="O59" s="39" t="e">
        <f t="shared" si="18"/>
        <v>#N/A</v>
      </c>
      <c r="P59" s="39" t="e">
        <f t="shared" si="19"/>
        <v>#N/A</v>
      </c>
    </row>
    <row r="60" spans="2:16" ht="38.25" x14ac:dyDescent="0.2">
      <c r="B60" s="114"/>
      <c r="C60" s="54">
        <f t="shared" si="20"/>
        <v>2.3199999999999932</v>
      </c>
      <c r="D60" s="33" t="s">
        <v>9</v>
      </c>
      <c r="E60" s="18" t="s">
        <v>211</v>
      </c>
      <c r="F60" s="18"/>
      <c r="G60" s="65"/>
      <c r="J60" s="20"/>
      <c r="K60" s="63">
        <f t="shared" si="11"/>
        <v>5</v>
      </c>
      <c r="L60" s="63" t="e">
        <f t="shared" si="12"/>
        <v>#N/A</v>
      </c>
      <c r="M60" s="63" t="e">
        <f t="shared" si="13"/>
        <v>#N/A</v>
      </c>
      <c r="N60" s="39">
        <f t="shared" si="17"/>
        <v>25</v>
      </c>
      <c r="O60" s="39" t="e">
        <f t="shared" si="18"/>
        <v>#N/A</v>
      </c>
      <c r="P60" s="39" t="e">
        <f t="shared" si="19"/>
        <v>#N/A</v>
      </c>
    </row>
    <row r="61" spans="2:16" ht="38.25" x14ac:dyDescent="0.2">
      <c r="B61" s="114"/>
      <c r="C61" s="54">
        <f t="shared" si="20"/>
        <v>2.329999999999993</v>
      </c>
      <c r="D61" s="33" t="s">
        <v>9</v>
      </c>
      <c r="E61" s="18" t="s">
        <v>212</v>
      </c>
      <c r="F61" s="18"/>
      <c r="G61" s="65"/>
      <c r="J61" s="20"/>
      <c r="K61" s="63">
        <f t="shared" si="11"/>
        <v>5</v>
      </c>
      <c r="L61" s="63" t="e">
        <f t="shared" si="12"/>
        <v>#N/A</v>
      </c>
      <c r="M61" s="63" t="e">
        <f t="shared" si="13"/>
        <v>#N/A</v>
      </c>
      <c r="N61" s="39">
        <f t="shared" si="17"/>
        <v>25</v>
      </c>
      <c r="O61" s="39" t="e">
        <f t="shared" si="18"/>
        <v>#N/A</v>
      </c>
      <c r="P61" s="39" t="e">
        <f t="shared" si="19"/>
        <v>#N/A</v>
      </c>
    </row>
    <row r="62" spans="2:16" ht="25.5" x14ac:dyDescent="0.2">
      <c r="B62" s="114"/>
      <c r="C62" s="54">
        <f t="shared" si="20"/>
        <v>2.3399999999999928</v>
      </c>
      <c r="D62" s="33" t="s">
        <v>9</v>
      </c>
      <c r="E62" s="18" t="s">
        <v>130</v>
      </c>
      <c r="F62" s="18"/>
      <c r="G62" s="65"/>
      <c r="J62" s="20"/>
      <c r="K62" s="63">
        <f t="shared" si="11"/>
        <v>5</v>
      </c>
      <c r="L62" s="63" t="e">
        <f t="shared" si="12"/>
        <v>#N/A</v>
      </c>
      <c r="M62" s="63" t="e">
        <f t="shared" si="13"/>
        <v>#N/A</v>
      </c>
      <c r="N62" s="39">
        <f t="shared" si="17"/>
        <v>25</v>
      </c>
      <c r="O62" s="39" t="e">
        <f t="shared" si="18"/>
        <v>#N/A</v>
      </c>
      <c r="P62" s="39" t="e">
        <f t="shared" si="19"/>
        <v>#N/A</v>
      </c>
    </row>
    <row r="63" spans="2:16" ht="38.25" x14ac:dyDescent="0.2">
      <c r="B63" s="114"/>
      <c r="C63" s="54">
        <f t="shared" si="20"/>
        <v>2.3499999999999925</v>
      </c>
      <c r="D63" s="33" t="s">
        <v>9</v>
      </c>
      <c r="E63" s="18" t="s">
        <v>213</v>
      </c>
      <c r="F63" s="18"/>
      <c r="G63" s="65"/>
      <c r="J63" s="20"/>
      <c r="K63" s="63">
        <f t="shared" si="11"/>
        <v>5</v>
      </c>
      <c r="L63" s="63" t="e">
        <f t="shared" si="12"/>
        <v>#N/A</v>
      </c>
      <c r="M63" s="63" t="e">
        <f t="shared" si="13"/>
        <v>#N/A</v>
      </c>
      <c r="N63" s="39">
        <f t="shared" si="17"/>
        <v>25</v>
      </c>
      <c r="O63" s="39" t="e">
        <f t="shared" si="18"/>
        <v>#N/A</v>
      </c>
      <c r="P63" s="39" t="e">
        <f t="shared" si="19"/>
        <v>#N/A</v>
      </c>
    </row>
    <row r="64" spans="2:16" ht="25.5" x14ac:dyDescent="0.2">
      <c r="B64" s="114"/>
      <c r="C64" s="54">
        <f t="shared" si="20"/>
        <v>2.3599999999999923</v>
      </c>
      <c r="D64" s="33" t="s">
        <v>9</v>
      </c>
      <c r="E64" s="18" t="s">
        <v>59</v>
      </c>
      <c r="F64" s="18"/>
      <c r="G64" s="65"/>
      <c r="J64" s="20"/>
      <c r="K64" s="63">
        <f t="shared" si="11"/>
        <v>5</v>
      </c>
      <c r="L64" s="63" t="e">
        <f t="shared" si="12"/>
        <v>#N/A</v>
      </c>
      <c r="M64" s="63" t="e">
        <f t="shared" si="13"/>
        <v>#N/A</v>
      </c>
      <c r="N64" s="39">
        <f t="shared" si="17"/>
        <v>25</v>
      </c>
      <c r="O64" s="39" t="e">
        <f t="shared" si="18"/>
        <v>#N/A</v>
      </c>
      <c r="P64" s="39" t="e">
        <f t="shared" si="19"/>
        <v>#N/A</v>
      </c>
    </row>
    <row r="65" spans="2:16" ht="12.75" customHeight="1" x14ac:dyDescent="0.2">
      <c r="B65" s="127" t="s">
        <v>61</v>
      </c>
      <c r="C65" s="128"/>
      <c r="D65" s="128"/>
      <c r="E65" s="128"/>
      <c r="F65" s="128"/>
      <c r="G65" s="128"/>
      <c r="H65" s="129"/>
      <c r="J65" s="58"/>
      <c r="K65" s="35">
        <f t="shared" ref="K65:P65" si="21">SUM(K29:K64)</f>
        <v>180</v>
      </c>
      <c r="L65" s="35" t="e">
        <f t="shared" si="21"/>
        <v>#N/A</v>
      </c>
      <c r="M65" s="35" t="e">
        <f t="shared" si="21"/>
        <v>#N/A</v>
      </c>
      <c r="N65" s="35">
        <f t="shared" si="21"/>
        <v>900</v>
      </c>
      <c r="O65" s="35" t="e">
        <f t="shared" si="21"/>
        <v>#N/A</v>
      </c>
      <c r="P65" s="35" t="e">
        <f t="shared" si="21"/>
        <v>#N/A</v>
      </c>
    </row>
    <row r="66" spans="2:16" ht="38.25" x14ac:dyDescent="0.2">
      <c r="B66" s="115" t="s">
        <v>61</v>
      </c>
      <c r="C66" s="54">
        <v>3.01</v>
      </c>
      <c r="D66" s="33" t="s">
        <v>9</v>
      </c>
      <c r="E66" s="18" t="s">
        <v>214</v>
      </c>
      <c r="F66" s="18"/>
      <c r="G66" s="65"/>
      <c r="J66" s="20"/>
      <c r="K66" s="63">
        <f t="shared" ref="K66:K83" si="22">VLOOKUP(D66,priscore,2,FALSE)</f>
        <v>5</v>
      </c>
      <c r="L66" s="63" t="e">
        <f t="shared" ref="L66:L83" si="23">VLOOKUP(J66,evalscore1,2,FALSE)</f>
        <v>#N/A</v>
      </c>
      <c r="M66" s="63" t="e">
        <f t="shared" ref="M66:M83" si="24">VLOOKUP(F66,vendorscore,2,FALSE)</f>
        <v>#N/A</v>
      </c>
      <c r="N66" s="39">
        <f t="shared" ref="N66" si="25">+K66*5</f>
        <v>25</v>
      </c>
      <c r="O66" s="39" t="e">
        <f t="shared" ref="O66" si="26">+K66*L66</f>
        <v>#N/A</v>
      </c>
      <c r="P66" s="39" t="e">
        <f t="shared" ref="P66" si="27">+K66*M66</f>
        <v>#N/A</v>
      </c>
    </row>
    <row r="67" spans="2:16" ht="25.5" x14ac:dyDescent="0.2">
      <c r="B67" s="116"/>
      <c r="C67" s="54">
        <f t="shared" ref="C67:C83" si="28">C66+0.01</f>
        <v>3.0199999999999996</v>
      </c>
      <c r="D67" s="33" t="s">
        <v>9</v>
      </c>
      <c r="E67" s="18" t="s">
        <v>62</v>
      </c>
      <c r="F67" s="18"/>
      <c r="G67" s="65"/>
      <c r="J67" s="20"/>
      <c r="K67" s="63">
        <f t="shared" si="22"/>
        <v>5</v>
      </c>
      <c r="L67" s="63" t="e">
        <f t="shared" si="23"/>
        <v>#N/A</v>
      </c>
      <c r="M67" s="63" t="e">
        <f t="shared" si="24"/>
        <v>#N/A</v>
      </c>
      <c r="N67" s="39">
        <f t="shared" ref="N67:N83" si="29">+K67*5</f>
        <v>25</v>
      </c>
      <c r="O67" s="39" t="e">
        <f t="shared" ref="O67:O83" si="30">+K67*L67</f>
        <v>#N/A</v>
      </c>
      <c r="P67" s="39" t="e">
        <f t="shared" ref="P67:P83" si="31">+K67*M67</f>
        <v>#N/A</v>
      </c>
    </row>
    <row r="68" spans="2:16" ht="38.25" x14ac:dyDescent="0.2">
      <c r="B68" s="116"/>
      <c r="C68" s="54">
        <f t="shared" si="28"/>
        <v>3.0299999999999994</v>
      </c>
      <c r="D68" s="33" t="s">
        <v>9</v>
      </c>
      <c r="E68" s="18" t="s">
        <v>63</v>
      </c>
      <c r="F68" s="18"/>
      <c r="G68" s="65"/>
      <c r="J68" s="20"/>
      <c r="K68" s="63">
        <f t="shared" si="22"/>
        <v>5</v>
      </c>
      <c r="L68" s="63" t="e">
        <f t="shared" si="23"/>
        <v>#N/A</v>
      </c>
      <c r="M68" s="63" t="e">
        <f t="shared" si="24"/>
        <v>#N/A</v>
      </c>
      <c r="N68" s="39">
        <f t="shared" si="29"/>
        <v>25</v>
      </c>
      <c r="O68" s="39" t="e">
        <f t="shared" si="30"/>
        <v>#N/A</v>
      </c>
      <c r="P68" s="39" t="e">
        <f t="shared" si="31"/>
        <v>#N/A</v>
      </c>
    </row>
    <row r="69" spans="2:16" ht="38.25" x14ac:dyDescent="0.2">
      <c r="B69" s="116"/>
      <c r="C69" s="54">
        <f t="shared" si="28"/>
        <v>3.0399999999999991</v>
      </c>
      <c r="D69" s="33" t="s">
        <v>9</v>
      </c>
      <c r="E69" s="18" t="s">
        <v>66</v>
      </c>
      <c r="F69" s="18"/>
      <c r="G69" s="65"/>
      <c r="J69" s="20"/>
      <c r="K69" s="63">
        <f t="shared" si="22"/>
        <v>5</v>
      </c>
      <c r="L69" s="63" t="e">
        <f t="shared" si="23"/>
        <v>#N/A</v>
      </c>
      <c r="M69" s="63" t="e">
        <f t="shared" si="24"/>
        <v>#N/A</v>
      </c>
      <c r="N69" s="39">
        <f t="shared" si="29"/>
        <v>25</v>
      </c>
      <c r="O69" s="39" t="e">
        <f t="shared" si="30"/>
        <v>#N/A</v>
      </c>
      <c r="P69" s="39" t="e">
        <f t="shared" si="31"/>
        <v>#N/A</v>
      </c>
    </row>
    <row r="70" spans="2:16" ht="25.5" x14ac:dyDescent="0.2">
      <c r="B70" s="116"/>
      <c r="C70" s="54">
        <f t="shared" si="28"/>
        <v>3.0499999999999989</v>
      </c>
      <c r="D70" s="33" t="s">
        <v>9</v>
      </c>
      <c r="E70" s="18" t="s">
        <v>215</v>
      </c>
      <c r="F70" s="18"/>
      <c r="G70" s="65"/>
      <c r="J70" s="20"/>
      <c r="K70" s="63">
        <f t="shared" si="22"/>
        <v>5</v>
      </c>
      <c r="L70" s="63" t="e">
        <f t="shared" si="23"/>
        <v>#N/A</v>
      </c>
      <c r="M70" s="63" t="e">
        <f t="shared" si="24"/>
        <v>#N/A</v>
      </c>
      <c r="N70" s="39">
        <f t="shared" si="29"/>
        <v>25</v>
      </c>
      <c r="O70" s="39" t="e">
        <f t="shared" si="30"/>
        <v>#N/A</v>
      </c>
      <c r="P70" s="39" t="e">
        <f t="shared" si="31"/>
        <v>#N/A</v>
      </c>
    </row>
    <row r="71" spans="2:16" ht="38.25" x14ac:dyDescent="0.2">
      <c r="B71" s="116"/>
      <c r="C71" s="54">
        <f t="shared" si="28"/>
        <v>3.0599999999999987</v>
      </c>
      <c r="D71" s="33" t="s">
        <v>9</v>
      </c>
      <c r="E71" s="18" t="s">
        <v>216</v>
      </c>
      <c r="F71" s="18"/>
      <c r="G71" s="65"/>
      <c r="J71" s="20"/>
      <c r="K71" s="63">
        <f t="shared" si="22"/>
        <v>5</v>
      </c>
      <c r="L71" s="63" t="e">
        <f t="shared" si="23"/>
        <v>#N/A</v>
      </c>
      <c r="M71" s="63" t="e">
        <f t="shared" si="24"/>
        <v>#N/A</v>
      </c>
      <c r="N71" s="39">
        <f t="shared" si="29"/>
        <v>25</v>
      </c>
      <c r="O71" s="39" t="e">
        <f t="shared" si="30"/>
        <v>#N/A</v>
      </c>
      <c r="P71" s="39" t="e">
        <f t="shared" si="31"/>
        <v>#N/A</v>
      </c>
    </row>
    <row r="72" spans="2:16" ht="38.25" x14ac:dyDescent="0.2">
      <c r="B72" s="116"/>
      <c r="C72" s="54">
        <f t="shared" si="28"/>
        <v>3.0699999999999985</v>
      </c>
      <c r="D72" s="33" t="s">
        <v>9</v>
      </c>
      <c r="E72" s="18" t="s">
        <v>67</v>
      </c>
      <c r="F72" s="18"/>
      <c r="G72" s="65"/>
      <c r="J72" s="20"/>
      <c r="K72" s="63">
        <f t="shared" si="22"/>
        <v>5</v>
      </c>
      <c r="L72" s="63" t="e">
        <f t="shared" si="23"/>
        <v>#N/A</v>
      </c>
      <c r="M72" s="63" t="e">
        <f t="shared" si="24"/>
        <v>#N/A</v>
      </c>
      <c r="N72" s="39">
        <f t="shared" si="29"/>
        <v>25</v>
      </c>
      <c r="O72" s="39" t="e">
        <f t="shared" si="30"/>
        <v>#N/A</v>
      </c>
      <c r="P72" s="39" t="e">
        <f t="shared" si="31"/>
        <v>#N/A</v>
      </c>
    </row>
    <row r="73" spans="2:16" ht="38.25" x14ac:dyDescent="0.2">
      <c r="B73" s="116"/>
      <c r="C73" s="54">
        <f t="shared" si="28"/>
        <v>3.0799999999999983</v>
      </c>
      <c r="D73" s="33" t="s">
        <v>9</v>
      </c>
      <c r="E73" s="18" t="s">
        <v>217</v>
      </c>
      <c r="F73" s="18"/>
      <c r="G73" s="65"/>
      <c r="J73" s="20"/>
      <c r="K73" s="63">
        <f t="shared" si="22"/>
        <v>5</v>
      </c>
      <c r="L73" s="63" t="e">
        <f t="shared" si="23"/>
        <v>#N/A</v>
      </c>
      <c r="M73" s="63" t="e">
        <f t="shared" si="24"/>
        <v>#N/A</v>
      </c>
      <c r="N73" s="39">
        <f t="shared" si="29"/>
        <v>25</v>
      </c>
      <c r="O73" s="39" t="e">
        <f t="shared" si="30"/>
        <v>#N/A</v>
      </c>
      <c r="P73" s="39" t="e">
        <f t="shared" si="31"/>
        <v>#N/A</v>
      </c>
    </row>
    <row r="74" spans="2:16" ht="25.5" x14ac:dyDescent="0.2">
      <c r="B74" s="116"/>
      <c r="C74" s="54">
        <f t="shared" si="28"/>
        <v>3.0899999999999981</v>
      </c>
      <c r="D74" s="33" t="s">
        <v>9</v>
      </c>
      <c r="E74" s="18" t="s">
        <v>65</v>
      </c>
      <c r="F74" s="18"/>
      <c r="G74" s="65"/>
      <c r="J74" s="20"/>
      <c r="K74" s="63">
        <f t="shared" si="22"/>
        <v>5</v>
      </c>
      <c r="L74" s="63" t="e">
        <f t="shared" si="23"/>
        <v>#N/A</v>
      </c>
      <c r="M74" s="63" t="e">
        <f t="shared" si="24"/>
        <v>#N/A</v>
      </c>
      <c r="N74" s="39">
        <f t="shared" si="29"/>
        <v>25</v>
      </c>
      <c r="O74" s="39" t="e">
        <f t="shared" si="30"/>
        <v>#N/A</v>
      </c>
      <c r="P74" s="39" t="e">
        <f t="shared" si="31"/>
        <v>#N/A</v>
      </c>
    </row>
    <row r="75" spans="2:16" ht="25.5" x14ac:dyDescent="0.2">
      <c r="B75" s="116"/>
      <c r="C75" s="54">
        <f t="shared" si="28"/>
        <v>3.0999999999999979</v>
      </c>
      <c r="D75" s="33" t="s">
        <v>9</v>
      </c>
      <c r="E75" s="18" t="s">
        <v>64</v>
      </c>
      <c r="F75" s="18"/>
      <c r="G75" s="65"/>
      <c r="J75" s="20"/>
      <c r="K75" s="63">
        <f t="shared" si="22"/>
        <v>5</v>
      </c>
      <c r="L75" s="63" t="e">
        <f t="shared" si="23"/>
        <v>#N/A</v>
      </c>
      <c r="M75" s="63" t="e">
        <f t="shared" si="24"/>
        <v>#N/A</v>
      </c>
      <c r="N75" s="39">
        <f t="shared" si="29"/>
        <v>25</v>
      </c>
      <c r="O75" s="39" t="e">
        <f t="shared" si="30"/>
        <v>#N/A</v>
      </c>
      <c r="P75" s="39" t="e">
        <f t="shared" si="31"/>
        <v>#N/A</v>
      </c>
    </row>
    <row r="76" spans="2:16" ht="25.5" x14ac:dyDescent="0.2">
      <c r="B76" s="116"/>
      <c r="C76" s="54">
        <f t="shared" si="28"/>
        <v>3.1099999999999977</v>
      </c>
      <c r="D76" s="33" t="s">
        <v>9</v>
      </c>
      <c r="E76" s="18" t="s">
        <v>79</v>
      </c>
      <c r="F76" s="18"/>
      <c r="G76" s="65"/>
      <c r="J76" s="20"/>
      <c r="K76" s="63">
        <f t="shared" si="22"/>
        <v>5</v>
      </c>
      <c r="L76" s="63" t="e">
        <f t="shared" si="23"/>
        <v>#N/A</v>
      </c>
      <c r="M76" s="63" t="e">
        <f t="shared" si="24"/>
        <v>#N/A</v>
      </c>
      <c r="N76" s="39">
        <f t="shared" si="29"/>
        <v>25</v>
      </c>
      <c r="O76" s="39" t="e">
        <f t="shared" si="30"/>
        <v>#N/A</v>
      </c>
      <c r="P76" s="39" t="e">
        <f t="shared" si="31"/>
        <v>#N/A</v>
      </c>
    </row>
    <row r="77" spans="2:16" ht="25.5" x14ac:dyDescent="0.2">
      <c r="B77" s="116"/>
      <c r="C77" s="54">
        <f t="shared" si="28"/>
        <v>3.1199999999999974</v>
      </c>
      <c r="D77" s="33" t="s">
        <v>9</v>
      </c>
      <c r="E77" s="18" t="s">
        <v>68</v>
      </c>
      <c r="F77" s="18"/>
      <c r="G77" s="65"/>
      <c r="J77" s="20"/>
      <c r="K77" s="63">
        <f t="shared" si="22"/>
        <v>5</v>
      </c>
      <c r="L77" s="63" t="e">
        <f t="shared" si="23"/>
        <v>#N/A</v>
      </c>
      <c r="M77" s="63" t="e">
        <f t="shared" si="24"/>
        <v>#N/A</v>
      </c>
      <c r="N77" s="39">
        <f t="shared" si="29"/>
        <v>25</v>
      </c>
      <c r="O77" s="39" t="e">
        <f t="shared" si="30"/>
        <v>#N/A</v>
      </c>
      <c r="P77" s="39" t="e">
        <f t="shared" si="31"/>
        <v>#N/A</v>
      </c>
    </row>
    <row r="78" spans="2:16" ht="51" x14ac:dyDescent="0.2">
      <c r="B78" s="116"/>
      <c r="C78" s="54">
        <f t="shared" si="28"/>
        <v>3.1299999999999972</v>
      </c>
      <c r="D78" s="33" t="s">
        <v>9</v>
      </c>
      <c r="E78" s="18" t="s">
        <v>218</v>
      </c>
      <c r="F78" s="18"/>
      <c r="G78" s="65"/>
      <c r="J78" s="20"/>
      <c r="K78" s="63">
        <f t="shared" si="22"/>
        <v>5</v>
      </c>
      <c r="L78" s="63" t="e">
        <f t="shared" si="23"/>
        <v>#N/A</v>
      </c>
      <c r="M78" s="63" t="e">
        <f t="shared" si="24"/>
        <v>#N/A</v>
      </c>
      <c r="N78" s="39">
        <f t="shared" si="29"/>
        <v>25</v>
      </c>
      <c r="O78" s="39" t="e">
        <f t="shared" si="30"/>
        <v>#N/A</v>
      </c>
      <c r="P78" s="39" t="e">
        <f t="shared" si="31"/>
        <v>#N/A</v>
      </c>
    </row>
    <row r="79" spans="2:16" ht="38.25" x14ac:dyDescent="0.2">
      <c r="B79" s="116"/>
      <c r="C79" s="54">
        <f t="shared" si="28"/>
        <v>3.139999999999997</v>
      </c>
      <c r="D79" s="33" t="s">
        <v>9</v>
      </c>
      <c r="E79" s="18" t="s">
        <v>219</v>
      </c>
      <c r="F79" s="18"/>
      <c r="G79" s="65"/>
      <c r="J79" s="20"/>
      <c r="K79" s="63">
        <f t="shared" si="22"/>
        <v>5</v>
      </c>
      <c r="L79" s="63" t="e">
        <f t="shared" si="23"/>
        <v>#N/A</v>
      </c>
      <c r="M79" s="63" t="e">
        <f t="shared" si="24"/>
        <v>#N/A</v>
      </c>
      <c r="N79" s="39">
        <f t="shared" si="29"/>
        <v>25</v>
      </c>
      <c r="O79" s="39" t="e">
        <f t="shared" si="30"/>
        <v>#N/A</v>
      </c>
      <c r="P79" s="39" t="e">
        <f t="shared" si="31"/>
        <v>#N/A</v>
      </c>
    </row>
    <row r="80" spans="2:16" ht="25.5" x14ac:dyDescent="0.2">
      <c r="B80" s="116"/>
      <c r="C80" s="54">
        <f t="shared" si="28"/>
        <v>3.1499999999999968</v>
      </c>
      <c r="D80" s="33" t="s">
        <v>9</v>
      </c>
      <c r="E80" s="18" t="s">
        <v>119</v>
      </c>
      <c r="F80" s="18"/>
      <c r="G80" s="65"/>
      <c r="J80" s="20"/>
      <c r="K80" s="63">
        <f t="shared" si="22"/>
        <v>5</v>
      </c>
      <c r="L80" s="63" t="e">
        <f t="shared" si="23"/>
        <v>#N/A</v>
      </c>
      <c r="M80" s="63" t="e">
        <f t="shared" si="24"/>
        <v>#N/A</v>
      </c>
      <c r="N80" s="39">
        <f t="shared" si="29"/>
        <v>25</v>
      </c>
      <c r="O80" s="39" t="e">
        <f t="shared" si="30"/>
        <v>#N/A</v>
      </c>
      <c r="P80" s="39" t="e">
        <f t="shared" si="31"/>
        <v>#N/A</v>
      </c>
    </row>
    <row r="81" spans="2:16" ht="38.25" x14ac:dyDescent="0.2">
      <c r="B81" s="116"/>
      <c r="C81" s="54">
        <f t="shared" si="28"/>
        <v>3.1599999999999966</v>
      </c>
      <c r="D81" s="33" t="s">
        <v>9</v>
      </c>
      <c r="E81" s="18" t="s">
        <v>220</v>
      </c>
      <c r="F81" s="18"/>
      <c r="G81" s="65"/>
      <c r="J81" s="20"/>
      <c r="K81" s="63">
        <f t="shared" si="22"/>
        <v>5</v>
      </c>
      <c r="L81" s="63" t="e">
        <f t="shared" si="23"/>
        <v>#N/A</v>
      </c>
      <c r="M81" s="63" t="e">
        <f t="shared" si="24"/>
        <v>#N/A</v>
      </c>
      <c r="N81" s="39">
        <f t="shared" si="29"/>
        <v>25</v>
      </c>
      <c r="O81" s="39" t="e">
        <f t="shared" si="30"/>
        <v>#N/A</v>
      </c>
      <c r="P81" s="39" t="e">
        <f t="shared" si="31"/>
        <v>#N/A</v>
      </c>
    </row>
    <row r="82" spans="2:16" ht="25.5" x14ac:dyDescent="0.2">
      <c r="B82" s="116"/>
      <c r="C82" s="54">
        <f t="shared" si="28"/>
        <v>3.1699999999999964</v>
      </c>
      <c r="D82" s="33" t="s">
        <v>9</v>
      </c>
      <c r="E82" s="18" t="s">
        <v>69</v>
      </c>
      <c r="F82" s="18"/>
      <c r="G82" s="65"/>
      <c r="J82" s="20"/>
      <c r="K82" s="63">
        <f t="shared" si="22"/>
        <v>5</v>
      </c>
      <c r="L82" s="63" t="e">
        <f t="shared" si="23"/>
        <v>#N/A</v>
      </c>
      <c r="M82" s="63" t="e">
        <f t="shared" si="24"/>
        <v>#N/A</v>
      </c>
      <c r="N82" s="39">
        <f t="shared" si="29"/>
        <v>25</v>
      </c>
      <c r="O82" s="39" t="e">
        <f t="shared" si="30"/>
        <v>#N/A</v>
      </c>
      <c r="P82" s="39" t="e">
        <f t="shared" si="31"/>
        <v>#N/A</v>
      </c>
    </row>
    <row r="83" spans="2:16" ht="25.5" x14ac:dyDescent="0.2">
      <c r="B83" s="117"/>
      <c r="C83" s="54">
        <f t="shared" si="28"/>
        <v>3.1799999999999962</v>
      </c>
      <c r="D83" s="33" t="s">
        <v>9</v>
      </c>
      <c r="E83" s="18" t="s">
        <v>221</v>
      </c>
      <c r="F83" s="18"/>
      <c r="G83" s="65"/>
      <c r="J83" s="20"/>
      <c r="K83" s="63">
        <f t="shared" si="22"/>
        <v>5</v>
      </c>
      <c r="L83" s="63" t="e">
        <f t="shared" si="23"/>
        <v>#N/A</v>
      </c>
      <c r="M83" s="63" t="e">
        <f t="shared" si="24"/>
        <v>#N/A</v>
      </c>
      <c r="N83" s="39">
        <f t="shared" si="29"/>
        <v>25</v>
      </c>
      <c r="O83" s="39" t="e">
        <f t="shared" si="30"/>
        <v>#N/A</v>
      </c>
      <c r="P83" s="39" t="e">
        <f t="shared" si="31"/>
        <v>#N/A</v>
      </c>
    </row>
    <row r="84" spans="2:16" ht="12.75" customHeight="1" x14ac:dyDescent="0.2">
      <c r="B84" s="111" t="s">
        <v>75</v>
      </c>
      <c r="C84" s="112"/>
      <c r="D84" s="112"/>
      <c r="E84" s="112"/>
      <c r="F84" s="112"/>
      <c r="G84" s="112"/>
      <c r="H84" s="113"/>
      <c r="J84" s="58"/>
      <c r="K84" s="35">
        <f t="shared" ref="K84:P84" si="32">SUM(K66:K83)</f>
        <v>90</v>
      </c>
      <c r="L84" s="35" t="e">
        <f t="shared" si="32"/>
        <v>#N/A</v>
      </c>
      <c r="M84" s="35" t="e">
        <f t="shared" si="32"/>
        <v>#N/A</v>
      </c>
      <c r="N84" s="35">
        <f t="shared" si="32"/>
        <v>450</v>
      </c>
      <c r="O84" s="35" t="e">
        <f t="shared" si="32"/>
        <v>#N/A</v>
      </c>
      <c r="P84" s="35" t="e">
        <f t="shared" si="32"/>
        <v>#N/A</v>
      </c>
    </row>
    <row r="85" spans="2:16" ht="38.25" x14ac:dyDescent="0.2">
      <c r="B85" s="114" t="s">
        <v>72</v>
      </c>
      <c r="C85" s="54">
        <v>4.01</v>
      </c>
      <c r="D85" s="21" t="s">
        <v>9</v>
      </c>
      <c r="E85" s="18" t="s">
        <v>222</v>
      </c>
      <c r="F85" s="18"/>
      <c r="G85" s="65"/>
      <c r="J85" s="20"/>
      <c r="K85" s="63">
        <f t="shared" ref="K85:K105" si="33">VLOOKUP(D85,priscore,2,FALSE)</f>
        <v>5</v>
      </c>
      <c r="L85" s="63" t="e">
        <f t="shared" ref="L85:L105" si="34">VLOOKUP(J85,evalscore1,2,FALSE)</f>
        <v>#N/A</v>
      </c>
      <c r="M85" s="63" t="e">
        <f t="shared" ref="M85:M105" si="35">VLOOKUP(F85,vendorscore,2,FALSE)</f>
        <v>#N/A</v>
      </c>
      <c r="N85" s="39">
        <f t="shared" ref="N85" si="36">+K85*5</f>
        <v>25</v>
      </c>
      <c r="O85" s="39" t="e">
        <f t="shared" ref="O85" si="37">+K85*L85</f>
        <v>#N/A</v>
      </c>
      <c r="P85" s="39" t="e">
        <f t="shared" ref="P85" si="38">+K85*M85</f>
        <v>#N/A</v>
      </c>
    </row>
    <row r="86" spans="2:16" ht="25.5" x14ac:dyDescent="0.2">
      <c r="B86" s="114"/>
      <c r="C86" s="54">
        <f t="shared" ref="C86:C105" si="39">C85+0.01</f>
        <v>4.0199999999999996</v>
      </c>
      <c r="D86" s="21" t="s">
        <v>9</v>
      </c>
      <c r="E86" s="18" t="s">
        <v>73</v>
      </c>
      <c r="F86" s="18"/>
      <c r="G86" s="65"/>
      <c r="J86" s="20"/>
      <c r="K86" s="63">
        <f t="shared" si="33"/>
        <v>5</v>
      </c>
      <c r="L86" s="63" t="e">
        <f t="shared" si="34"/>
        <v>#N/A</v>
      </c>
      <c r="M86" s="63" t="e">
        <f t="shared" si="35"/>
        <v>#N/A</v>
      </c>
      <c r="N86" s="39">
        <f t="shared" ref="N86:N105" si="40">+K86*5</f>
        <v>25</v>
      </c>
      <c r="O86" s="39" t="e">
        <f t="shared" ref="O86:O105" si="41">+K86*L86</f>
        <v>#N/A</v>
      </c>
      <c r="P86" s="39" t="e">
        <f t="shared" ref="P86:P105" si="42">+K86*M86</f>
        <v>#N/A</v>
      </c>
    </row>
    <row r="87" spans="2:16" ht="25.5" x14ac:dyDescent="0.2">
      <c r="B87" s="114"/>
      <c r="C87" s="54">
        <f t="shared" si="39"/>
        <v>4.0299999999999994</v>
      </c>
      <c r="D87" s="21" t="s">
        <v>9</v>
      </c>
      <c r="E87" s="18" t="s">
        <v>223</v>
      </c>
      <c r="F87" s="18"/>
      <c r="G87" s="65"/>
      <c r="J87" s="20"/>
      <c r="K87" s="63">
        <f t="shared" si="33"/>
        <v>5</v>
      </c>
      <c r="L87" s="63" t="e">
        <f t="shared" si="34"/>
        <v>#N/A</v>
      </c>
      <c r="M87" s="63" t="e">
        <f t="shared" si="35"/>
        <v>#N/A</v>
      </c>
      <c r="N87" s="39">
        <f t="shared" si="40"/>
        <v>25</v>
      </c>
      <c r="O87" s="39" t="e">
        <f t="shared" si="41"/>
        <v>#N/A</v>
      </c>
      <c r="P87" s="39" t="e">
        <f t="shared" si="42"/>
        <v>#N/A</v>
      </c>
    </row>
    <row r="88" spans="2:16" ht="25.5" x14ac:dyDescent="0.2">
      <c r="B88" s="114"/>
      <c r="C88" s="54">
        <f t="shared" si="39"/>
        <v>4.0399999999999991</v>
      </c>
      <c r="D88" s="21" t="s">
        <v>9</v>
      </c>
      <c r="E88" s="18" t="s">
        <v>74</v>
      </c>
      <c r="F88" s="18"/>
      <c r="G88" s="65"/>
      <c r="J88" s="20"/>
      <c r="K88" s="63">
        <f t="shared" si="33"/>
        <v>5</v>
      </c>
      <c r="L88" s="63" t="e">
        <f t="shared" si="34"/>
        <v>#N/A</v>
      </c>
      <c r="M88" s="63" t="e">
        <f t="shared" si="35"/>
        <v>#N/A</v>
      </c>
      <c r="N88" s="39">
        <f t="shared" si="40"/>
        <v>25</v>
      </c>
      <c r="O88" s="39" t="e">
        <f t="shared" si="41"/>
        <v>#N/A</v>
      </c>
      <c r="P88" s="39" t="e">
        <f t="shared" si="42"/>
        <v>#N/A</v>
      </c>
    </row>
    <row r="89" spans="2:16" ht="25.5" x14ac:dyDescent="0.2">
      <c r="B89" s="114"/>
      <c r="C89" s="54">
        <f t="shared" si="39"/>
        <v>4.0499999999999989</v>
      </c>
      <c r="D89" s="21" t="s">
        <v>9</v>
      </c>
      <c r="E89" s="18" t="s">
        <v>224</v>
      </c>
      <c r="F89" s="18"/>
      <c r="G89" s="65"/>
      <c r="J89" s="20"/>
      <c r="K89" s="63">
        <f t="shared" si="33"/>
        <v>5</v>
      </c>
      <c r="L89" s="63" t="e">
        <f t="shared" si="34"/>
        <v>#N/A</v>
      </c>
      <c r="M89" s="63" t="e">
        <f t="shared" si="35"/>
        <v>#N/A</v>
      </c>
      <c r="N89" s="39">
        <f t="shared" si="40"/>
        <v>25</v>
      </c>
      <c r="O89" s="39" t="e">
        <f t="shared" si="41"/>
        <v>#N/A</v>
      </c>
      <c r="P89" s="39" t="e">
        <f t="shared" si="42"/>
        <v>#N/A</v>
      </c>
    </row>
    <row r="90" spans="2:16" ht="25.5" x14ac:dyDescent="0.2">
      <c r="B90" s="114"/>
      <c r="C90" s="54">
        <f t="shared" si="39"/>
        <v>4.0599999999999987</v>
      </c>
      <c r="D90" s="21" t="s">
        <v>9</v>
      </c>
      <c r="E90" s="18" t="s">
        <v>225</v>
      </c>
      <c r="F90" s="18"/>
      <c r="G90" s="65"/>
      <c r="J90" s="20"/>
      <c r="K90" s="63">
        <f t="shared" si="33"/>
        <v>5</v>
      </c>
      <c r="L90" s="63" t="e">
        <f t="shared" si="34"/>
        <v>#N/A</v>
      </c>
      <c r="M90" s="63" t="e">
        <f t="shared" si="35"/>
        <v>#N/A</v>
      </c>
      <c r="N90" s="39">
        <f t="shared" si="40"/>
        <v>25</v>
      </c>
      <c r="O90" s="39" t="e">
        <f t="shared" si="41"/>
        <v>#N/A</v>
      </c>
      <c r="P90" s="39" t="e">
        <f t="shared" si="42"/>
        <v>#N/A</v>
      </c>
    </row>
    <row r="91" spans="2:16" ht="25.5" x14ac:dyDescent="0.2">
      <c r="B91" s="114"/>
      <c r="C91" s="54">
        <f t="shared" si="39"/>
        <v>4.0699999999999985</v>
      </c>
      <c r="D91" s="21" t="s">
        <v>9</v>
      </c>
      <c r="E91" s="18" t="s">
        <v>226</v>
      </c>
      <c r="F91" s="18"/>
      <c r="G91" s="65"/>
      <c r="J91" s="20"/>
      <c r="K91" s="63">
        <f t="shared" si="33"/>
        <v>5</v>
      </c>
      <c r="L91" s="63" t="e">
        <f t="shared" si="34"/>
        <v>#N/A</v>
      </c>
      <c r="M91" s="63" t="e">
        <f t="shared" si="35"/>
        <v>#N/A</v>
      </c>
      <c r="N91" s="39">
        <f t="shared" si="40"/>
        <v>25</v>
      </c>
      <c r="O91" s="39" t="e">
        <f t="shared" si="41"/>
        <v>#N/A</v>
      </c>
      <c r="P91" s="39" t="e">
        <f t="shared" si="42"/>
        <v>#N/A</v>
      </c>
    </row>
    <row r="92" spans="2:16" ht="38.25" x14ac:dyDescent="0.2">
      <c r="B92" s="114"/>
      <c r="C92" s="54">
        <f t="shared" si="39"/>
        <v>4.0799999999999983</v>
      </c>
      <c r="D92" s="21" t="s">
        <v>9</v>
      </c>
      <c r="E92" s="18" t="s">
        <v>227</v>
      </c>
      <c r="F92" s="18"/>
      <c r="G92" s="65"/>
      <c r="J92" s="20"/>
      <c r="K92" s="63">
        <f t="shared" si="33"/>
        <v>5</v>
      </c>
      <c r="L92" s="63" t="e">
        <f t="shared" si="34"/>
        <v>#N/A</v>
      </c>
      <c r="M92" s="63" t="e">
        <f t="shared" si="35"/>
        <v>#N/A</v>
      </c>
      <c r="N92" s="39">
        <f t="shared" si="40"/>
        <v>25</v>
      </c>
      <c r="O92" s="39" t="e">
        <f t="shared" si="41"/>
        <v>#N/A</v>
      </c>
      <c r="P92" s="39" t="e">
        <f t="shared" si="42"/>
        <v>#N/A</v>
      </c>
    </row>
    <row r="93" spans="2:16" ht="25.5" x14ac:dyDescent="0.2">
      <c r="B93" s="114"/>
      <c r="C93" s="54">
        <f t="shared" si="39"/>
        <v>4.0899999999999981</v>
      </c>
      <c r="D93" s="21" t="s">
        <v>9</v>
      </c>
      <c r="E93" s="18" t="s">
        <v>80</v>
      </c>
      <c r="F93" s="18"/>
      <c r="G93" s="65"/>
      <c r="J93" s="20"/>
      <c r="K93" s="63">
        <f t="shared" si="33"/>
        <v>5</v>
      </c>
      <c r="L93" s="63" t="e">
        <f t="shared" si="34"/>
        <v>#N/A</v>
      </c>
      <c r="M93" s="63" t="e">
        <f t="shared" si="35"/>
        <v>#N/A</v>
      </c>
      <c r="N93" s="39">
        <f t="shared" si="40"/>
        <v>25</v>
      </c>
      <c r="O93" s="39" t="e">
        <f t="shared" si="41"/>
        <v>#N/A</v>
      </c>
      <c r="P93" s="39" t="e">
        <f t="shared" si="42"/>
        <v>#N/A</v>
      </c>
    </row>
    <row r="94" spans="2:16" x14ac:dyDescent="0.2">
      <c r="B94" s="114"/>
      <c r="C94" s="54">
        <f t="shared" si="39"/>
        <v>4.0999999999999979</v>
      </c>
      <c r="D94" s="21" t="s">
        <v>9</v>
      </c>
      <c r="E94" s="18" t="s">
        <v>81</v>
      </c>
      <c r="F94" s="18"/>
      <c r="G94" s="65"/>
      <c r="J94" s="20"/>
      <c r="K94" s="63">
        <f t="shared" si="33"/>
        <v>5</v>
      </c>
      <c r="L94" s="63" t="e">
        <f t="shared" si="34"/>
        <v>#N/A</v>
      </c>
      <c r="M94" s="63" t="e">
        <f t="shared" si="35"/>
        <v>#N/A</v>
      </c>
      <c r="N94" s="39">
        <f t="shared" si="40"/>
        <v>25</v>
      </c>
      <c r="O94" s="39" t="e">
        <f t="shared" si="41"/>
        <v>#N/A</v>
      </c>
      <c r="P94" s="39" t="e">
        <f t="shared" si="42"/>
        <v>#N/A</v>
      </c>
    </row>
    <row r="95" spans="2:16" ht="25.5" x14ac:dyDescent="0.2">
      <c r="B95" s="114"/>
      <c r="C95" s="54">
        <f t="shared" si="39"/>
        <v>4.1099999999999977</v>
      </c>
      <c r="D95" s="21" t="s">
        <v>9</v>
      </c>
      <c r="E95" s="18" t="s">
        <v>76</v>
      </c>
      <c r="F95" s="18"/>
      <c r="G95" s="65"/>
      <c r="J95" s="20"/>
      <c r="K95" s="63">
        <f t="shared" si="33"/>
        <v>5</v>
      </c>
      <c r="L95" s="63" t="e">
        <f t="shared" si="34"/>
        <v>#N/A</v>
      </c>
      <c r="M95" s="63" t="e">
        <f t="shared" si="35"/>
        <v>#N/A</v>
      </c>
      <c r="N95" s="39">
        <f t="shared" si="40"/>
        <v>25</v>
      </c>
      <c r="O95" s="39" t="e">
        <f t="shared" si="41"/>
        <v>#N/A</v>
      </c>
      <c r="P95" s="39" t="e">
        <f t="shared" si="42"/>
        <v>#N/A</v>
      </c>
    </row>
    <row r="96" spans="2:16" ht="25.5" x14ac:dyDescent="0.2">
      <c r="B96" s="114"/>
      <c r="C96" s="54">
        <f t="shared" si="39"/>
        <v>4.1199999999999974</v>
      </c>
      <c r="D96" s="21" t="s">
        <v>9</v>
      </c>
      <c r="E96" s="18" t="s">
        <v>77</v>
      </c>
      <c r="F96" s="18"/>
      <c r="G96" s="65"/>
      <c r="J96" s="20"/>
      <c r="K96" s="63">
        <f t="shared" si="33"/>
        <v>5</v>
      </c>
      <c r="L96" s="63" t="e">
        <f t="shared" si="34"/>
        <v>#N/A</v>
      </c>
      <c r="M96" s="63" t="e">
        <f t="shared" si="35"/>
        <v>#N/A</v>
      </c>
      <c r="N96" s="39">
        <f t="shared" si="40"/>
        <v>25</v>
      </c>
      <c r="O96" s="39" t="e">
        <f t="shared" si="41"/>
        <v>#N/A</v>
      </c>
      <c r="P96" s="39" t="e">
        <f t="shared" si="42"/>
        <v>#N/A</v>
      </c>
    </row>
    <row r="97" spans="2:16" ht="25.5" x14ac:dyDescent="0.2">
      <c r="B97" s="114"/>
      <c r="C97" s="54">
        <f t="shared" si="39"/>
        <v>4.1299999999999972</v>
      </c>
      <c r="D97" s="21" t="s">
        <v>9</v>
      </c>
      <c r="E97" s="18" t="s">
        <v>78</v>
      </c>
      <c r="F97" s="18"/>
      <c r="G97" s="65"/>
      <c r="J97" s="20"/>
      <c r="K97" s="63">
        <f t="shared" si="33"/>
        <v>5</v>
      </c>
      <c r="L97" s="63" t="e">
        <f t="shared" si="34"/>
        <v>#N/A</v>
      </c>
      <c r="M97" s="63" t="e">
        <f t="shared" si="35"/>
        <v>#N/A</v>
      </c>
      <c r="N97" s="39">
        <f t="shared" si="40"/>
        <v>25</v>
      </c>
      <c r="O97" s="39" t="e">
        <f t="shared" si="41"/>
        <v>#N/A</v>
      </c>
      <c r="P97" s="39" t="e">
        <f t="shared" si="42"/>
        <v>#N/A</v>
      </c>
    </row>
    <row r="98" spans="2:16" ht="51" x14ac:dyDescent="0.2">
      <c r="B98" s="114"/>
      <c r="C98" s="54">
        <f t="shared" si="39"/>
        <v>4.139999999999997</v>
      </c>
      <c r="D98" s="21" t="s">
        <v>9</v>
      </c>
      <c r="E98" s="18" t="s">
        <v>228</v>
      </c>
      <c r="F98" s="18"/>
      <c r="G98" s="65"/>
      <c r="J98" s="20"/>
      <c r="K98" s="63">
        <f t="shared" si="33"/>
        <v>5</v>
      </c>
      <c r="L98" s="63" t="e">
        <f t="shared" si="34"/>
        <v>#N/A</v>
      </c>
      <c r="M98" s="63" t="e">
        <f t="shared" si="35"/>
        <v>#N/A</v>
      </c>
      <c r="N98" s="39">
        <f t="shared" si="40"/>
        <v>25</v>
      </c>
      <c r="O98" s="39" t="e">
        <f t="shared" si="41"/>
        <v>#N/A</v>
      </c>
      <c r="P98" s="39" t="e">
        <f t="shared" si="42"/>
        <v>#N/A</v>
      </c>
    </row>
    <row r="99" spans="2:16" ht="25.5" x14ac:dyDescent="0.2">
      <c r="B99" s="114"/>
      <c r="C99" s="54">
        <f t="shared" si="39"/>
        <v>4.1499999999999968</v>
      </c>
      <c r="D99" s="21" t="s">
        <v>9</v>
      </c>
      <c r="E99" s="18" t="s">
        <v>82</v>
      </c>
      <c r="F99" s="18"/>
      <c r="G99" s="65"/>
      <c r="J99" s="20"/>
      <c r="K99" s="63">
        <f t="shared" si="33"/>
        <v>5</v>
      </c>
      <c r="L99" s="63" t="e">
        <f t="shared" si="34"/>
        <v>#N/A</v>
      </c>
      <c r="M99" s="63" t="e">
        <f t="shared" si="35"/>
        <v>#N/A</v>
      </c>
      <c r="N99" s="39">
        <f t="shared" si="40"/>
        <v>25</v>
      </c>
      <c r="O99" s="39" t="e">
        <f t="shared" si="41"/>
        <v>#N/A</v>
      </c>
      <c r="P99" s="39" t="e">
        <f t="shared" si="42"/>
        <v>#N/A</v>
      </c>
    </row>
    <row r="100" spans="2:16" ht="25.5" x14ac:dyDescent="0.2">
      <c r="B100" s="114"/>
      <c r="C100" s="54">
        <f t="shared" si="39"/>
        <v>4.1599999999999966</v>
      </c>
      <c r="D100" s="21" t="s">
        <v>9</v>
      </c>
      <c r="E100" s="18" t="s">
        <v>83</v>
      </c>
      <c r="F100" s="18"/>
      <c r="G100" s="65"/>
      <c r="J100" s="20"/>
      <c r="K100" s="63">
        <f t="shared" si="33"/>
        <v>5</v>
      </c>
      <c r="L100" s="63" t="e">
        <f t="shared" si="34"/>
        <v>#N/A</v>
      </c>
      <c r="M100" s="63" t="e">
        <f t="shared" si="35"/>
        <v>#N/A</v>
      </c>
      <c r="N100" s="39">
        <f t="shared" si="40"/>
        <v>25</v>
      </c>
      <c r="O100" s="39" t="e">
        <f t="shared" si="41"/>
        <v>#N/A</v>
      </c>
      <c r="P100" s="39" t="e">
        <f t="shared" si="42"/>
        <v>#N/A</v>
      </c>
    </row>
    <row r="101" spans="2:16" ht="25.5" x14ac:dyDescent="0.2">
      <c r="B101" s="114"/>
      <c r="C101" s="54">
        <f t="shared" si="39"/>
        <v>4.1699999999999964</v>
      </c>
      <c r="D101" s="21" t="s">
        <v>9</v>
      </c>
      <c r="E101" s="18" t="s">
        <v>84</v>
      </c>
      <c r="F101" s="18"/>
      <c r="G101" s="65"/>
      <c r="J101" s="20"/>
      <c r="K101" s="63">
        <f t="shared" si="33"/>
        <v>5</v>
      </c>
      <c r="L101" s="63" t="e">
        <f t="shared" si="34"/>
        <v>#N/A</v>
      </c>
      <c r="M101" s="63" t="e">
        <f t="shared" si="35"/>
        <v>#N/A</v>
      </c>
      <c r="N101" s="39">
        <f t="shared" si="40"/>
        <v>25</v>
      </c>
      <c r="O101" s="39" t="e">
        <f t="shared" si="41"/>
        <v>#N/A</v>
      </c>
      <c r="P101" s="39" t="e">
        <f t="shared" si="42"/>
        <v>#N/A</v>
      </c>
    </row>
    <row r="102" spans="2:16" ht="38.25" x14ac:dyDescent="0.2">
      <c r="B102" s="114"/>
      <c r="C102" s="54">
        <f t="shared" si="39"/>
        <v>4.1799999999999962</v>
      </c>
      <c r="D102" s="21" t="s">
        <v>9</v>
      </c>
      <c r="E102" s="18" t="s">
        <v>229</v>
      </c>
      <c r="F102" s="18"/>
      <c r="G102" s="65"/>
      <c r="J102" s="20"/>
      <c r="K102" s="63">
        <f t="shared" si="33"/>
        <v>5</v>
      </c>
      <c r="L102" s="63" t="e">
        <f t="shared" si="34"/>
        <v>#N/A</v>
      </c>
      <c r="M102" s="63" t="e">
        <f t="shared" si="35"/>
        <v>#N/A</v>
      </c>
      <c r="N102" s="39">
        <f t="shared" si="40"/>
        <v>25</v>
      </c>
      <c r="O102" s="39" t="e">
        <f t="shared" si="41"/>
        <v>#N/A</v>
      </c>
      <c r="P102" s="39" t="e">
        <f t="shared" si="42"/>
        <v>#N/A</v>
      </c>
    </row>
    <row r="103" spans="2:16" ht="38.25" x14ac:dyDescent="0.2">
      <c r="B103" s="114"/>
      <c r="C103" s="54">
        <f t="shared" si="39"/>
        <v>4.1899999999999959</v>
      </c>
      <c r="D103" s="21" t="s">
        <v>9</v>
      </c>
      <c r="E103" s="18" t="s">
        <v>230</v>
      </c>
      <c r="F103" s="18"/>
      <c r="G103" s="65"/>
      <c r="J103" s="20"/>
      <c r="K103" s="63">
        <f t="shared" si="33"/>
        <v>5</v>
      </c>
      <c r="L103" s="63" t="e">
        <f t="shared" si="34"/>
        <v>#N/A</v>
      </c>
      <c r="M103" s="63" t="e">
        <f t="shared" si="35"/>
        <v>#N/A</v>
      </c>
      <c r="N103" s="39">
        <f t="shared" si="40"/>
        <v>25</v>
      </c>
      <c r="O103" s="39" t="e">
        <f t="shared" si="41"/>
        <v>#N/A</v>
      </c>
      <c r="P103" s="39" t="e">
        <f t="shared" si="42"/>
        <v>#N/A</v>
      </c>
    </row>
    <row r="104" spans="2:16" ht="25.5" x14ac:dyDescent="0.2">
      <c r="B104" s="114"/>
      <c r="C104" s="54">
        <f t="shared" si="39"/>
        <v>4.1999999999999957</v>
      </c>
      <c r="D104" s="21" t="s">
        <v>9</v>
      </c>
      <c r="E104" s="18" t="s">
        <v>231</v>
      </c>
      <c r="F104" s="18"/>
      <c r="G104" s="65"/>
      <c r="J104" s="20"/>
      <c r="K104" s="63">
        <f t="shared" si="33"/>
        <v>5</v>
      </c>
      <c r="L104" s="63" t="e">
        <f t="shared" si="34"/>
        <v>#N/A</v>
      </c>
      <c r="M104" s="63" t="e">
        <f t="shared" si="35"/>
        <v>#N/A</v>
      </c>
      <c r="N104" s="39">
        <f t="shared" si="40"/>
        <v>25</v>
      </c>
      <c r="O104" s="39" t="e">
        <f t="shared" si="41"/>
        <v>#N/A</v>
      </c>
      <c r="P104" s="39" t="e">
        <f t="shared" si="42"/>
        <v>#N/A</v>
      </c>
    </row>
    <row r="105" spans="2:16" ht="38.25" x14ac:dyDescent="0.2">
      <c r="B105" s="114"/>
      <c r="C105" s="54">
        <f t="shared" si="39"/>
        <v>4.2099999999999955</v>
      </c>
      <c r="D105" s="21" t="s">
        <v>9</v>
      </c>
      <c r="E105" s="18" t="s">
        <v>85</v>
      </c>
      <c r="F105" s="18"/>
      <c r="G105" s="65"/>
      <c r="J105" s="20"/>
      <c r="K105" s="63">
        <f t="shared" si="33"/>
        <v>5</v>
      </c>
      <c r="L105" s="63" t="e">
        <f t="shared" si="34"/>
        <v>#N/A</v>
      </c>
      <c r="M105" s="63" t="e">
        <f t="shared" si="35"/>
        <v>#N/A</v>
      </c>
      <c r="N105" s="39">
        <f t="shared" si="40"/>
        <v>25</v>
      </c>
      <c r="O105" s="39" t="e">
        <f t="shared" si="41"/>
        <v>#N/A</v>
      </c>
      <c r="P105" s="39" t="e">
        <f t="shared" si="42"/>
        <v>#N/A</v>
      </c>
    </row>
    <row r="106" spans="2:16" ht="12.75" customHeight="1" x14ac:dyDescent="0.2">
      <c r="B106" s="111" t="s">
        <v>138</v>
      </c>
      <c r="C106" s="112"/>
      <c r="D106" s="112"/>
      <c r="E106" s="112"/>
      <c r="F106" s="112"/>
      <c r="G106" s="112"/>
      <c r="H106" s="113"/>
      <c r="J106" s="58"/>
      <c r="K106" s="35">
        <f t="shared" ref="K106:P106" si="43">SUM(K85:K105)</f>
        <v>105</v>
      </c>
      <c r="L106" s="35" t="e">
        <f t="shared" si="43"/>
        <v>#N/A</v>
      </c>
      <c r="M106" s="35" t="e">
        <f t="shared" si="43"/>
        <v>#N/A</v>
      </c>
      <c r="N106" s="35">
        <f t="shared" si="43"/>
        <v>525</v>
      </c>
      <c r="O106" s="35" t="e">
        <f t="shared" si="43"/>
        <v>#N/A</v>
      </c>
      <c r="P106" s="35" t="e">
        <f t="shared" si="43"/>
        <v>#N/A</v>
      </c>
    </row>
    <row r="107" spans="2:16" ht="38.25" x14ac:dyDescent="0.2">
      <c r="B107" s="115" t="s">
        <v>138</v>
      </c>
      <c r="C107" s="54">
        <v>5.01</v>
      </c>
      <c r="D107" s="21" t="s">
        <v>9</v>
      </c>
      <c r="E107" s="18" t="s">
        <v>101</v>
      </c>
      <c r="F107" s="18"/>
      <c r="G107" s="65"/>
      <c r="J107" s="20"/>
      <c r="K107" s="63">
        <f t="shared" ref="K107:K134" si="44">VLOOKUP(D107,priscore,2,FALSE)</f>
        <v>5</v>
      </c>
      <c r="L107" s="63" t="e">
        <f t="shared" ref="L107:L134" si="45">VLOOKUP(J107,evalscore1,2,FALSE)</f>
        <v>#N/A</v>
      </c>
      <c r="M107" s="63" t="e">
        <f t="shared" ref="M107:M134" si="46">VLOOKUP(F107,vendorscore,2,FALSE)</f>
        <v>#N/A</v>
      </c>
      <c r="N107" s="39">
        <f t="shared" ref="N107" si="47">+K107*5</f>
        <v>25</v>
      </c>
      <c r="O107" s="39" t="e">
        <f t="shared" ref="O107" si="48">+K107*L107</f>
        <v>#N/A</v>
      </c>
      <c r="P107" s="39" t="e">
        <f t="shared" ref="P107" si="49">+K107*M107</f>
        <v>#N/A</v>
      </c>
    </row>
    <row r="108" spans="2:16" ht="51" x14ac:dyDescent="0.2">
      <c r="B108" s="116"/>
      <c r="C108" s="54">
        <f t="shared" ref="C108:C134" si="50">C107+0.01</f>
        <v>5.0199999999999996</v>
      </c>
      <c r="D108" s="21" t="s">
        <v>9</v>
      </c>
      <c r="E108" s="18" t="s">
        <v>232</v>
      </c>
      <c r="F108" s="18"/>
      <c r="G108" s="65"/>
      <c r="J108" s="20"/>
      <c r="K108" s="63">
        <f t="shared" si="44"/>
        <v>5</v>
      </c>
      <c r="L108" s="63" t="e">
        <f t="shared" si="45"/>
        <v>#N/A</v>
      </c>
      <c r="M108" s="63" t="e">
        <f t="shared" si="46"/>
        <v>#N/A</v>
      </c>
      <c r="N108" s="39">
        <f t="shared" ref="N108:N134" si="51">+K108*5</f>
        <v>25</v>
      </c>
      <c r="O108" s="39" t="e">
        <f t="shared" ref="O108:O134" si="52">+K108*L108</f>
        <v>#N/A</v>
      </c>
      <c r="P108" s="39" t="e">
        <f t="shared" ref="P108:P134" si="53">+K108*M108</f>
        <v>#N/A</v>
      </c>
    </row>
    <row r="109" spans="2:16" ht="25.5" x14ac:dyDescent="0.2">
      <c r="B109" s="116"/>
      <c r="C109" s="54">
        <f t="shared" si="50"/>
        <v>5.0299999999999994</v>
      </c>
      <c r="D109" s="21" t="s">
        <v>9</v>
      </c>
      <c r="E109" s="18" t="s">
        <v>86</v>
      </c>
      <c r="F109" s="18"/>
      <c r="G109" s="65"/>
      <c r="J109" s="20"/>
      <c r="K109" s="63">
        <f t="shared" si="44"/>
        <v>5</v>
      </c>
      <c r="L109" s="63" t="e">
        <f t="shared" si="45"/>
        <v>#N/A</v>
      </c>
      <c r="M109" s="63" t="e">
        <f t="shared" si="46"/>
        <v>#N/A</v>
      </c>
      <c r="N109" s="39">
        <f t="shared" si="51"/>
        <v>25</v>
      </c>
      <c r="O109" s="39" t="e">
        <f t="shared" si="52"/>
        <v>#N/A</v>
      </c>
      <c r="P109" s="39" t="e">
        <f t="shared" si="53"/>
        <v>#N/A</v>
      </c>
    </row>
    <row r="110" spans="2:16" ht="51" x14ac:dyDescent="0.2">
      <c r="B110" s="116"/>
      <c r="C110" s="54">
        <f t="shared" si="50"/>
        <v>5.0399999999999991</v>
      </c>
      <c r="D110" s="21" t="s">
        <v>9</v>
      </c>
      <c r="E110" s="18" t="s">
        <v>95</v>
      </c>
      <c r="F110" s="18"/>
      <c r="G110" s="65"/>
      <c r="J110" s="20"/>
      <c r="K110" s="63">
        <f t="shared" si="44"/>
        <v>5</v>
      </c>
      <c r="L110" s="63" t="e">
        <f t="shared" si="45"/>
        <v>#N/A</v>
      </c>
      <c r="M110" s="63" t="e">
        <f t="shared" si="46"/>
        <v>#N/A</v>
      </c>
      <c r="N110" s="39">
        <f t="shared" si="51"/>
        <v>25</v>
      </c>
      <c r="O110" s="39" t="e">
        <f t="shared" si="52"/>
        <v>#N/A</v>
      </c>
      <c r="P110" s="39" t="e">
        <f t="shared" si="53"/>
        <v>#N/A</v>
      </c>
    </row>
    <row r="111" spans="2:16" ht="38.25" x14ac:dyDescent="0.2">
      <c r="B111" s="116"/>
      <c r="C111" s="54">
        <f t="shared" si="50"/>
        <v>5.0499999999999989</v>
      </c>
      <c r="D111" s="21" t="s">
        <v>9</v>
      </c>
      <c r="E111" s="18" t="s">
        <v>96</v>
      </c>
      <c r="F111" s="18"/>
      <c r="G111" s="65"/>
      <c r="J111" s="20"/>
      <c r="K111" s="63">
        <f t="shared" si="44"/>
        <v>5</v>
      </c>
      <c r="L111" s="63" t="e">
        <f t="shared" si="45"/>
        <v>#N/A</v>
      </c>
      <c r="M111" s="63" t="e">
        <f t="shared" si="46"/>
        <v>#N/A</v>
      </c>
      <c r="N111" s="39">
        <f t="shared" si="51"/>
        <v>25</v>
      </c>
      <c r="O111" s="39" t="e">
        <f t="shared" si="52"/>
        <v>#N/A</v>
      </c>
      <c r="P111" s="39" t="e">
        <f t="shared" si="53"/>
        <v>#N/A</v>
      </c>
    </row>
    <row r="112" spans="2:16" ht="25.5" x14ac:dyDescent="0.2">
      <c r="B112" s="116"/>
      <c r="C112" s="54">
        <f t="shared" si="50"/>
        <v>5.0599999999999987</v>
      </c>
      <c r="D112" s="21" t="s">
        <v>9</v>
      </c>
      <c r="E112" s="18" t="s">
        <v>97</v>
      </c>
      <c r="F112" s="18"/>
      <c r="G112" s="65"/>
      <c r="J112" s="20"/>
      <c r="K112" s="63">
        <f t="shared" si="44"/>
        <v>5</v>
      </c>
      <c r="L112" s="63" t="e">
        <f t="shared" si="45"/>
        <v>#N/A</v>
      </c>
      <c r="M112" s="63" t="e">
        <f t="shared" si="46"/>
        <v>#N/A</v>
      </c>
      <c r="N112" s="39">
        <f t="shared" si="51"/>
        <v>25</v>
      </c>
      <c r="O112" s="39" t="e">
        <f t="shared" si="52"/>
        <v>#N/A</v>
      </c>
      <c r="P112" s="39" t="e">
        <f t="shared" si="53"/>
        <v>#N/A</v>
      </c>
    </row>
    <row r="113" spans="2:16" ht="25.5" x14ac:dyDescent="0.2">
      <c r="B113" s="116"/>
      <c r="C113" s="54">
        <f t="shared" si="50"/>
        <v>5.0699999999999985</v>
      </c>
      <c r="D113" s="21" t="s">
        <v>9</v>
      </c>
      <c r="E113" s="18" t="s">
        <v>87</v>
      </c>
      <c r="F113" s="18"/>
      <c r="G113" s="65"/>
      <c r="J113" s="20"/>
      <c r="K113" s="63">
        <f t="shared" si="44"/>
        <v>5</v>
      </c>
      <c r="L113" s="63" t="e">
        <f t="shared" si="45"/>
        <v>#N/A</v>
      </c>
      <c r="M113" s="63" t="e">
        <f t="shared" si="46"/>
        <v>#N/A</v>
      </c>
      <c r="N113" s="39">
        <f t="shared" si="51"/>
        <v>25</v>
      </c>
      <c r="O113" s="39" t="e">
        <f t="shared" si="52"/>
        <v>#N/A</v>
      </c>
      <c r="P113" s="39" t="e">
        <f t="shared" si="53"/>
        <v>#N/A</v>
      </c>
    </row>
    <row r="114" spans="2:16" ht="25.5" x14ac:dyDescent="0.2">
      <c r="B114" s="116"/>
      <c r="C114" s="54">
        <f t="shared" si="50"/>
        <v>5.0799999999999983</v>
      </c>
      <c r="D114" s="21" t="s">
        <v>9</v>
      </c>
      <c r="E114" s="18" t="s">
        <v>98</v>
      </c>
      <c r="F114" s="18"/>
      <c r="G114" s="65"/>
      <c r="J114" s="20"/>
      <c r="K114" s="63">
        <f t="shared" si="44"/>
        <v>5</v>
      </c>
      <c r="L114" s="63" t="e">
        <f t="shared" si="45"/>
        <v>#N/A</v>
      </c>
      <c r="M114" s="63" t="e">
        <f t="shared" si="46"/>
        <v>#N/A</v>
      </c>
      <c r="N114" s="39">
        <f t="shared" si="51"/>
        <v>25</v>
      </c>
      <c r="O114" s="39" t="e">
        <f t="shared" si="52"/>
        <v>#N/A</v>
      </c>
      <c r="P114" s="39" t="e">
        <f t="shared" si="53"/>
        <v>#N/A</v>
      </c>
    </row>
    <row r="115" spans="2:16" ht="25.5" x14ac:dyDescent="0.2">
      <c r="B115" s="116"/>
      <c r="C115" s="54">
        <f t="shared" si="50"/>
        <v>5.0899999999999981</v>
      </c>
      <c r="D115" s="21" t="s">
        <v>9</v>
      </c>
      <c r="E115" s="18" t="s">
        <v>99</v>
      </c>
      <c r="F115" s="18"/>
      <c r="G115" s="65"/>
      <c r="J115" s="20"/>
      <c r="K115" s="63">
        <f t="shared" si="44"/>
        <v>5</v>
      </c>
      <c r="L115" s="63" t="e">
        <f t="shared" si="45"/>
        <v>#N/A</v>
      </c>
      <c r="M115" s="63" t="e">
        <f t="shared" si="46"/>
        <v>#N/A</v>
      </c>
      <c r="N115" s="39">
        <f t="shared" si="51"/>
        <v>25</v>
      </c>
      <c r="O115" s="39" t="e">
        <f t="shared" si="52"/>
        <v>#N/A</v>
      </c>
      <c r="P115" s="39" t="e">
        <f t="shared" si="53"/>
        <v>#N/A</v>
      </c>
    </row>
    <row r="116" spans="2:16" ht="25.5" x14ac:dyDescent="0.2">
      <c r="B116" s="116"/>
      <c r="C116" s="54">
        <f t="shared" si="50"/>
        <v>5.0999999999999979</v>
      </c>
      <c r="D116" s="21" t="s">
        <v>9</v>
      </c>
      <c r="E116" s="18" t="s">
        <v>94</v>
      </c>
      <c r="F116" s="18"/>
      <c r="G116" s="65"/>
      <c r="J116" s="20"/>
      <c r="K116" s="63">
        <f t="shared" si="44"/>
        <v>5</v>
      </c>
      <c r="L116" s="63" t="e">
        <f t="shared" si="45"/>
        <v>#N/A</v>
      </c>
      <c r="M116" s="63" t="e">
        <f t="shared" si="46"/>
        <v>#N/A</v>
      </c>
      <c r="N116" s="39">
        <f t="shared" si="51"/>
        <v>25</v>
      </c>
      <c r="O116" s="39" t="e">
        <f t="shared" si="52"/>
        <v>#N/A</v>
      </c>
      <c r="P116" s="39" t="e">
        <f t="shared" si="53"/>
        <v>#N/A</v>
      </c>
    </row>
    <row r="117" spans="2:16" ht="25.5" x14ac:dyDescent="0.2">
      <c r="B117" s="116"/>
      <c r="C117" s="54">
        <f t="shared" si="50"/>
        <v>5.1099999999999977</v>
      </c>
      <c r="D117" s="21" t="s">
        <v>9</v>
      </c>
      <c r="E117" s="18" t="s">
        <v>88</v>
      </c>
      <c r="F117" s="18"/>
      <c r="G117" s="65"/>
      <c r="J117" s="20"/>
      <c r="K117" s="63">
        <f t="shared" si="44"/>
        <v>5</v>
      </c>
      <c r="L117" s="63" t="e">
        <f t="shared" si="45"/>
        <v>#N/A</v>
      </c>
      <c r="M117" s="63" t="e">
        <f t="shared" si="46"/>
        <v>#N/A</v>
      </c>
      <c r="N117" s="39">
        <f t="shared" si="51"/>
        <v>25</v>
      </c>
      <c r="O117" s="39" t="e">
        <f t="shared" si="52"/>
        <v>#N/A</v>
      </c>
      <c r="P117" s="39" t="e">
        <f t="shared" si="53"/>
        <v>#N/A</v>
      </c>
    </row>
    <row r="118" spans="2:16" ht="25.5" x14ac:dyDescent="0.2">
      <c r="B118" s="116"/>
      <c r="C118" s="54">
        <f t="shared" si="50"/>
        <v>5.1199999999999974</v>
      </c>
      <c r="D118" s="21" t="s">
        <v>9</v>
      </c>
      <c r="E118" s="18" t="s">
        <v>100</v>
      </c>
      <c r="F118" s="18"/>
      <c r="G118" s="65"/>
      <c r="J118" s="20"/>
      <c r="K118" s="63">
        <f t="shared" si="44"/>
        <v>5</v>
      </c>
      <c r="L118" s="63" t="e">
        <f t="shared" si="45"/>
        <v>#N/A</v>
      </c>
      <c r="M118" s="63" t="e">
        <f t="shared" si="46"/>
        <v>#N/A</v>
      </c>
      <c r="N118" s="39">
        <f t="shared" si="51"/>
        <v>25</v>
      </c>
      <c r="O118" s="39" t="e">
        <f t="shared" si="52"/>
        <v>#N/A</v>
      </c>
      <c r="P118" s="39" t="e">
        <f t="shared" si="53"/>
        <v>#N/A</v>
      </c>
    </row>
    <row r="119" spans="2:16" ht="25.5" x14ac:dyDescent="0.2">
      <c r="B119" s="116"/>
      <c r="C119" s="54">
        <f t="shared" si="50"/>
        <v>5.1299999999999972</v>
      </c>
      <c r="D119" s="21" t="s">
        <v>9</v>
      </c>
      <c r="E119" s="18" t="s">
        <v>233</v>
      </c>
      <c r="F119" s="18"/>
      <c r="G119" s="65"/>
      <c r="J119" s="20"/>
      <c r="K119" s="63">
        <f t="shared" si="44"/>
        <v>5</v>
      </c>
      <c r="L119" s="63" t="e">
        <f t="shared" si="45"/>
        <v>#N/A</v>
      </c>
      <c r="M119" s="63" t="e">
        <f t="shared" si="46"/>
        <v>#N/A</v>
      </c>
      <c r="N119" s="39">
        <f t="shared" si="51"/>
        <v>25</v>
      </c>
      <c r="O119" s="39" t="e">
        <f t="shared" si="52"/>
        <v>#N/A</v>
      </c>
      <c r="P119" s="39" t="e">
        <f t="shared" si="53"/>
        <v>#N/A</v>
      </c>
    </row>
    <row r="120" spans="2:16" ht="25.5" x14ac:dyDescent="0.2">
      <c r="B120" s="116"/>
      <c r="C120" s="54">
        <f t="shared" si="50"/>
        <v>5.139999999999997</v>
      </c>
      <c r="D120" s="21" t="s">
        <v>9</v>
      </c>
      <c r="E120" s="18" t="s">
        <v>234</v>
      </c>
      <c r="F120" s="18"/>
      <c r="G120" s="65"/>
      <c r="J120" s="20"/>
      <c r="K120" s="63">
        <f t="shared" si="44"/>
        <v>5</v>
      </c>
      <c r="L120" s="63" t="e">
        <f t="shared" si="45"/>
        <v>#N/A</v>
      </c>
      <c r="M120" s="63" t="e">
        <f t="shared" si="46"/>
        <v>#N/A</v>
      </c>
      <c r="N120" s="39">
        <f t="shared" si="51"/>
        <v>25</v>
      </c>
      <c r="O120" s="39" t="e">
        <f t="shared" si="52"/>
        <v>#N/A</v>
      </c>
      <c r="P120" s="39" t="e">
        <f t="shared" si="53"/>
        <v>#N/A</v>
      </c>
    </row>
    <row r="121" spans="2:16" ht="25.5" x14ac:dyDescent="0.2">
      <c r="B121" s="116"/>
      <c r="C121" s="54">
        <f t="shared" si="50"/>
        <v>5.1499999999999968</v>
      </c>
      <c r="D121" s="21" t="s">
        <v>9</v>
      </c>
      <c r="E121" s="18" t="s">
        <v>89</v>
      </c>
      <c r="F121" s="18"/>
      <c r="G121" s="65"/>
      <c r="J121" s="20"/>
      <c r="K121" s="63">
        <f t="shared" si="44"/>
        <v>5</v>
      </c>
      <c r="L121" s="63" t="e">
        <f t="shared" si="45"/>
        <v>#N/A</v>
      </c>
      <c r="M121" s="63" t="e">
        <f t="shared" si="46"/>
        <v>#N/A</v>
      </c>
      <c r="N121" s="39">
        <f t="shared" si="51"/>
        <v>25</v>
      </c>
      <c r="O121" s="39" t="e">
        <f t="shared" si="52"/>
        <v>#N/A</v>
      </c>
      <c r="P121" s="39" t="e">
        <f t="shared" si="53"/>
        <v>#N/A</v>
      </c>
    </row>
    <row r="122" spans="2:16" ht="25.5" x14ac:dyDescent="0.2">
      <c r="B122" s="116"/>
      <c r="C122" s="54">
        <f t="shared" si="50"/>
        <v>5.1599999999999966</v>
      </c>
      <c r="D122" s="21" t="s">
        <v>9</v>
      </c>
      <c r="E122" s="18" t="s">
        <v>90</v>
      </c>
      <c r="F122" s="18"/>
      <c r="G122" s="65"/>
      <c r="J122" s="20"/>
      <c r="K122" s="63">
        <f t="shared" si="44"/>
        <v>5</v>
      </c>
      <c r="L122" s="63" t="e">
        <f t="shared" si="45"/>
        <v>#N/A</v>
      </c>
      <c r="M122" s="63" t="e">
        <f t="shared" si="46"/>
        <v>#N/A</v>
      </c>
      <c r="N122" s="39">
        <f t="shared" si="51"/>
        <v>25</v>
      </c>
      <c r="O122" s="39" t="e">
        <f t="shared" si="52"/>
        <v>#N/A</v>
      </c>
      <c r="P122" s="39" t="e">
        <f t="shared" si="53"/>
        <v>#N/A</v>
      </c>
    </row>
    <row r="123" spans="2:16" ht="25.5" x14ac:dyDescent="0.2">
      <c r="B123" s="116"/>
      <c r="C123" s="54">
        <f t="shared" si="50"/>
        <v>5.1699999999999964</v>
      </c>
      <c r="D123" s="21" t="s">
        <v>9</v>
      </c>
      <c r="E123" s="18" t="s">
        <v>91</v>
      </c>
      <c r="F123" s="18"/>
      <c r="G123" s="65"/>
      <c r="J123" s="20"/>
      <c r="K123" s="63">
        <f t="shared" si="44"/>
        <v>5</v>
      </c>
      <c r="L123" s="63" t="e">
        <f t="shared" si="45"/>
        <v>#N/A</v>
      </c>
      <c r="M123" s="63" t="e">
        <f t="shared" si="46"/>
        <v>#N/A</v>
      </c>
      <c r="N123" s="39">
        <f t="shared" si="51"/>
        <v>25</v>
      </c>
      <c r="O123" s="39" t="e">
        <f t="shared" si="52"/>
        <v>#N/A</v>
      </c>
      <c r="P123" s="39" t="e">
        <f t="shared" si="53"/>
        <v>#N/A</v>
      </c>
    </row>
    <row r="124" spans="2:16" ht="25.5" x14ac:dyDescent="0.2">
      <c r="B124" s="116"/>
      <c r="C124" s="54">
        <f t="shared" si="50"/>
        <v>5.1799999999999962</v>
      </c>
      <c r="D124" s="21" t="s">
        <v>9</v>
      </c>
      <c r="E124" s="18" t="s">
        <v>92</v>
      </c>
      <c r="F124" s="18"/>
      <c r="G124" s="65"/>
      <c r="J124" s="20"/>
      <c r="K124" s="63">
        <f t="shared" si="44"/>
        <v>5</v>
      </c>
      <c r="L124" s="63" t="e">
        <f t="shared" si="45"/>
        <v>#N/A</v>
      </c>
      <c r="M124" s="63" t="e">
        <f t="shared" si="46"/>
        <v>#N/A</v>
      </c>
      <c r="N124" s="39">
        <f t="shared" si="51"/>
        <v>25</v>
      </c>
      <c r="O124" s="39" t="e">
        <f t="shared" si="52"/>
        <v>#N/A</v>
      </c>
      <c r="P124" s="39" t="e">
        <f t="shared" si="53"/>
        <v>#N/A</v>
      </c>
    </row>
    <row r="125" spans="2:16" ht="25.5" x14ac:dyDescent="0.2">
      <c r="B125" s="116"/>
      <c r="C125" s="54">
        <f t="shared" si="50"/>
        <v>5.1899999999999959</v>
      </c>
      <c r="D125" s="21" t="s">
        <v>9</v>
      </c>
      <c r="E125" s="18" t="s">
        <v>93</v>
      </c>
      <c r="F125" s="18"/>
      <c r="G125" s="65"/>
      <c r="J125" s="20"/>
      <c r="K125" s="63">
        <f t="shared" si="44"/>
        <v>5</v>
      </c>
      <c r="L125" s="63" t="e">
        <f t="shared" si="45"/>
        <v>#N/A</v>
      </c>
      <c r="M125" s="63" t="e">
        <f t="shared" si="46"/>
        <v>#N/A</v>
      </c>
      <c r="N125" s="39">
        <f t="shared" si="51"/>
        <v>25</v>
      </c>
      <c r="O125" s="39" t="e">
        <f t="shared" si="52"/>
        <v>#N/A</v>
      </c>
      <c r="P125" s="39" t="e">
        <f t="shared" si="53"/>
        <v>#N/A</v>
      </c>
    </row>
    <row r="126" spans="2:16" ht="25.5" x14ac:dyDescent="0.2">
      <c r="B126" s="116"/>
      <c r="C126" s="54">
        <f t="shared" si="50"/>
        <v>5.1999999999999957</v>
      </c>
      <c r="D126" s="21" t="s">
        <v>9</v>
      </c>
      <c r="E126" s="18" t="s">
        <v>235</v>
      </c>
      <c r="F126" s="18"/>
      <c r="G126" s="65"/>
      <c r="J126" s="20"/>
      <c r="K126" s="63">
        <f t="shared" si="44"/>
        <v>5</v>
      </c>
      <c r="L126" s="63" t="e">
        <f t="shared" si="45"/>
        <v>#N/A</v>
      </c>
      <c r="M126" s="63" t="e">
        <f t="shared" si="46"/>
        <v>#N/A</v>
      </c>
      <c r="N126" s="39">
        <f t="shared" si="51"/>
        <v>25</v>
      </c>
      <c r="O126" s="39" t="e">
        <f t="shared" si="52"/>
        <v>#N/A</v>
      </c>
      <c r="P126" s="39" t="e">
        <f t="shared" si="53"/>
        <v>#N/A</v>
      </c>
    </row>
    <row r="127" spans="2:16" ht="38.25" x14ac:dyDescent="0.2">
      <c r="B127" s="116"/>
      <c r="C127" s="54">
        <f t="shared" si="50"/>
        <v>5.2099999999999955</v>
      </c>
      <c r="D127" s="21" t="s">
        <v>9</v>
      </c>
      <c r="E127" s="18" t="s">
        <v>142</v>
      </c>
      <c r="F127" s="18"/>
      <c r="G127" s="65"/>
      <c r="J127" s="20"/>
      <c r="K127" s="63">
        <f t="shared" si="44"/>
        <v>5</v>
      </c>
      <c r="L127" s="63" t="e">
        <f t="shared" si="45"/>
        <v>#N/A</v>
      </c>
      <c r="M127" s="63" t="e">
        <f t="shared" si="46"/>
        <v>#N/A</v>
      </c>
      <c r="N127" s="39">
        <f t="shared" si="51"/>
        <v>25</v>
      </c>
      <c r="O127" s="39" t="e">
        <f t="shared" si="52"/>
        <v>#N/A</v>
      </c>
      <c r="P127" s="39" t="e">
        <f t="shared" si="53"/>
        <v>#N/A</v>
      </c>
    </row>
    <row r="128" spans="2:16" ht="25.5" x14ac:dyDescent="0.2">
      <c r="B128" s="116"/>
      <c r="C128" s="54">
        <f t="shared" si="50"/>
        <v>5.2199999999999953</v>
      </c>
      <c r="D128" s="21" t="s">
        <v>9</v>
      </c>
      <c r="E128" s="18" t="s">
        <v>236</v>
      </c>
      <c r="F128" s="18"/>
      <c r="G128" s="65"/>
      <c r="J128" s="20"/>
      <c r="K128" s="63">
        <f t="shared" si="44"/>
        <v>5</v>
      </c>
      <c r="L128" s="63" t="e">
        <f t="shared" si="45"/>
        <v>#N/A</v>
      </c>
      <c r="M128" s="63" t="e">
        <f t="shared" si="46"/>
        <v>#N/A</v>
      </c>
      <c r="N128" s="39">
        <f t="shared" si="51"/>
        <v>25</v>
      </c>
      <c r="O128" s="39" t="e">
        <f t="shared" si="52"/>
        <v>#N/A</v>
      </c>
      <c r="P128" s="39" t="e">
        <f t="shared" si="53"/>
        <v>#N/A</v>
      </c>
    </row>
    <row r="129" spans="2:16" ht="25.5" x14ac:dyDescent="0.2">
      <c r="B129" s="116"/>
      <c r="C129" s="54">
        <f t="shared" si="50"/>
        <v>5.2299999999999951</v>
      </c>
      <c r="D129" s="21" t="s">
        <v>9</v>
      </c>
      <c r="E129" s="18" t="s">
        <v>139</v>
      </c>
      <c r="F129" s="18"/>
      <c r="G129" s="65"/>
      <c r="J129" s="20"/>
      <c r="K129" s="63">
        <f t="shared" si="44"/>
        <v>5</v>
      </c>
      <c r="L129" s="63" t="e">
        <f t="shared" si="45"/>
        <v>#N/A</v>
      </c>
      <c r="M129" s="63" t="e">
        <f t="shared" si="46"/>
        <v>#N/A</v>
      </c>
      <c r="N129" s="39">
        <f t="shared" si="51"/>
        <v>25</v>
      </c>
      <c r="O129" s="39" t="e">
        <f t="shared" si="52"/>
        <v>#N/A</v>
      </c>
      <c r="P129" s="39" t="e">
        <f t="shared" si="53"/>
        <v>#N/A</v>
      </c>
    </row>
    <row r="130" spans="2:16" ht="25.5" x14ac:dyDescent="0.2">
      <c r="B130" s="116"/>
      <c r="C130" s="54">
        <f t="shared" si="50"/>
        <v>5.2399999999999949</v>
      </c>
      <c r="D130" s="21" t="s">
        <v>9</v>
      </c>
      <c r="E130" s="18" t="s">
        <v>140</v>
      </c>
      <c r="F130" s="18"/>
      <c r="G130" s="65"/>
      <c r="J130" s="20"/>
      <c r="K130" s="63">
        <f t="shared" si="44"/>
        <v>5</v>
      </c>
      <c r="L130" s="63" t="e">
        <f t="shared" si="45"/>
        <v>#N/A</v>
      </c>
      <c r="M130" s="63" t="e">
        <f t="shared" si="46"/>
        <v>#N/A</v>
      </c>
      <c r="N130" s="39">
        <f t="shared" si="51"/>
        <v>25</v>
      </c>
      <c r="O130" s="39" t="e">
        <f t="shared" si="52"/>
        <v>#N/A</v>
      </c>
      <c r="P130" s="39" t="e">
        <f t="shared" si="53"/>
        <v>#N/A</v>
      </c>
    </row>
    <row r="131" spans="2:16" ht="25.5" x14ac:dyDescent="0.2">
      <c r="B131" s="116"/>
      <c r="C131" s="54">
        <f t="shared" si="50"/>
        <v>5.2499999999999947</v>
      </c>
      <c r="D131" s="21" t="s">
        <v>9</v>
      </c>
      <c r="E131" s="18" t="s">
        <v>141</v>
      </c>
      <c r="F131" s="18"/>
      <c r="G131" s="65"/>
      <c r="J131" s="20"/>
      <c r="K131" s="63">
        <f t="shared" si="44"/>
        <v>5</v>
      </c>
      <c r="L131" s="63" t="e">
        <f t="shared" si="45"/>
        <v>#N/A</v>
      </c>
      <c r="M131" s="63" t="e">
        <f t="shared" si="46"/>
        <v>#N/A</v>
      </c>
      <c r="N131" s="39">
        <f t="shared" si="51"/>
        <v>25</v>
      </c>
      <c r="O131" s="39" t="e">
        <f t="shared" si="52"/>
        <v>#N/A</v>
      </c>
      <c r="P131" s="39" t="e">
        <f t="shared" si="53"/>
        <v>#N/A</v>
      </c>
    </row>
    <row r="132" spans="2:16" ht="38.25" x14ac:dyDescent="0.2">
      <c r="B132" s="116"/>
      <c r="C132" s="54">
        <f t="shared" si="50"/>
        <v>5.2599999999999945</v>
      </c>
      <c r="D132" s="21" t="s">
        <v>9</v>
      </c>
      <c r="E132" s="18" t="s">
        <v>143</v>
      </c>
      <c r="F132" s="18"/>
      <c r="G132" s="65"/>
      <c r="J132" s="20"/>
      <c r="K132" s="63">
        <f t="shared" si="44"/>
        <v>5</v>
      </c>
      <c r="L132" s="63" t="e">
        <f t="shared" si="45"/>
        <v>#N/A</v>
      </c>
      <c r="M132" s="63" t="e">
        <f t="shared" si="46"/>
        <v>#N/A</v>
      </c>
      <c r="N132" s="39">
        <f t="shared" si="51"/>
        <v>25</v>
      </c>
      <c r="O132" s="39" t="e">
        <f t="shared" si="52"/>
        <v>#N/A</v>
      </c>
      <c r="P132" s="39" t="e">
        <f t="shared" si="53"/>
        <v>#N/A</v>
      </c>
    </row>
    <row r="133" spans="2:16" ht="25.5" x14ac:dyDescent="0.2">
      <c r="B133" s="116"/>
      <c r="C133" s="54">
        <f t="shared" si="50"/>
        <v>5.2699999999999942</v>
      </c>
      <c r="D133" s="21" t="s">
        <v>9</v>
      </c>
      <c r="E133" s="18" t="s">
        <v>144</v>
      </c>
      <c r="F133" s="18"/>
      <c r="G133" s="65"/>
      <c r="J133" s="20"/>
      <c r="K133" s="63">
        <f t="shared" si="44"/>
        <v>5</v>
      </c>
      <c r="L133" s="63" t="e">
        <f t="shared" si="45"/>
        <v>#N/A</v>
      </c>
      <c r="M133" s="63" t="e">
        <f t="shared" si="46"/>
        <v>#N/A</v>
      </c>
      <c r="N133" s="39">
        <f t="shared" si="51"/>
        <v>25</v>
      </c>
      <c r="O133" s="39" t="e">
        <f t="shared" si="52"/>
        <v>#N/A</v>
      </c>
      <c r="P133" s="39" t="e">
        <f t="shared" si="53"/>
        <v>#N/A</v>
      </c>
    </row>
    <row r="134" spans="2:16" ht="25.5" x14ac:dyDescent="0.2">
      <c r="B134" s="117"/>
      <c r="C134" s="54">
        <f t="shared" si="50"/>
        <v>5.279999999999994</v>
      </c>
      <c r="D134" s="21" t="s">
        <v>9</v>
      </c>
      <c r="E134" s="18" t="s">
        <v>237</v>
      </c>
      <c r="F134" s="18"/>
      <c r="G134" s="65"/>
      <c r="J134" s="20"/>
      <c r="K134" s="63">
        <f t="shared" si="44"/>
        <v>5</v>
      </c>
      <c r="L134" s="63" t="e">
        <f t="shared" si="45"/>
        <v>#N/A</v>
      </c>
      <c r="M134" s="63" t="e">
        <f t="shared" si="46"/>
        <v>#N/A</v>
      </c>
      <c r="N134" s="39">
        <f t="shared" si="51"/>
        <v>25</v>
      </c>
      <c r="O134" s="39" t="e">
        <f t="shared" si="52"/>
        <v>#N/A</v>
      </c>
      <c r="P134" s="39" t="e">
        <f t="shared" si="53"/>
        <v>#N/A</v>
      </c>
    </row>
    <row r="135" spans="2:16" ht="12.75" customHeight="1" x14ac:dyDescent="0.2">
      <c r="B135" s="111" t="s">
        <v>102</v>
      </c>
      <c r="C135" s="112"/>
      <c r="D135" s="112"/>
      <c r="E135" s="112"/>
      <c r="F135" s="112"/>
      <c r="G135" s="112"/>
      <c r="H135" s="113"/>
      <c r="J135" s="58"/>
      <c r="K135" s="35">
        <f t="shared" ref="K135:P135" si="54">SUM(K107:K134)</f>
        <v>140</v>
      </c>
      <c r="L135" s="35" t="e">
        <f t="shared" si="54"/>
        <v>#N/A</v>
      </c>
      <c r="M135" s="35" t="e">
        <f t="shared" si="54"/>
        <v>#N/A</v>
      </c>
      <c r="N135" s="35">
        <f t="shared" si="54"/>
        <v>700</v>
      </c>
      <c r="O135" s="35" t="e">
        <f t="shared" si="54"/>
        <v>#N/A</v>
      </c>
      <c r="P135" s="35" t="e">
        <f t="shared" si="54"/>
        <v>#N/A</v>
      </c>
    </row>
    <row r="136" spans="2:16" ht="51" x14ac:dyDescent="0.2">
      <c r="B136" s="114" t="s">
        <v>102</v>
      </c>
      <c r="C136" s="54">
        <v>6.01</v>
      </c>
      <c r="D136" s="33" t="s">
        <v>9</v>
      </c>
      <c r="E136" s="18" t="s">
        <v>113</v>
      </c>
      <c r="F136" s="18"/>
      <c r="G136" s="65"/>
      <c r="J136" s="20"/>
      <c r="K136" s="63">
        <f t="shared" ref="K136:K150" si="55">VLOOKUP(D136,priscore,2,FALSE)</f>
        <v>5</v>
      </c>
      <c r="L136" s="63" t="e">
        <f t="shared" ref="L136:L150" si="56">VLOOKUP(J136,evalscore1,2,FALSE)</f>
        <v>#N/A</v>
      </c>
      <c r="M136" s="63" t="e">
        <f t="shared" ref="M136:M150" si="57">VLOOKUP(F136,vendorscore,2,FALSE)</f>
        <v>#N/A</v>
      </c>
      <c r="N136" s="39">
        <f t="shared" ref="N136" si="58">+K136*5</f>
        <v>25</v>
      </c>
      <c r="O136" s="39" t="e">
        <f t="shared" ref="O136" si="59">+K136*L136</f>
        <v>#N/A</v>
      </c>
      <c r="P136" s="39" t="e">
        <f t="shared" ref="P136" si="60">+K136*M136</f>
        <v>#N/A</v>
      </c>
    </row>
    <row r="137" spans="2:16" ht="38.25" x14ac:dyDescent="0.2">
      <c r="B137" s="114"/>
      <c r="C137" s="54">
        <f t="shared" ref="C137:C150" si="61">C136+0.01</f>
        <v>6.02</v>
      </c>
      <c r="D137" s="21" t="s">
        <v>9</v>
      </c>
      <c r="E137" s="18" t="s">
        <v>114</v>
      </c>
      <c r="F137" s="18"/>
      <c r="G137" s="65"/>
      <c r="J137" s="20"/>
      <c r="K137" s="63">
        <f t="shared" si="55"/>
        <v>5</v>
      </c>
      <c r="L137" s="63" t="e">
        <f t="shared" si="56"/>
        <v>#N/A</v>
      </c>
      <c r="M137" s="63" t="e">
        <f t="shared" si="57"/>
        <v>#N/A</v>
      </c>
      <c r="N137" s="39">
        <f t="shared" ref="N137:N150" si="62">+K137*5</f>
        <v>25</v>
      </c>
      <c r="O137" s="39" t="e">
        <f t="shared" ref="O137:O150" si="63">+K137*L137</f>
        <v>#N/A</v>
      </c>
      <c r="P137" s="39" t="e">
        <f t="shared" ref="P137:P150" si="64">+K137*M137</f>
        <v>#N/A</v>
      </c>
    </row>
    <row r="138" spans="2:16" ht="25.5" x14ac:dyDescent="0.2">
      <c r="B138" s="114"/>
      <c r="C138" s="54">
        <f t="shared" si="61"/>
        <v>6.0299999999999994</v>
      </c>
      <c r="D138" s="21" t="s">
        <v>9</v>
      </c>
      <c r="E138" s="18" t="s">
        <v>115</v>
      </c>
      <c r="F138" s="18"/>
      <c r="G138" s="65"/>
      <c r="J138" s="20"/>
      <c r="K138" s="63">
        <f t="shared" si="55"/>
        <v>5</v>
      </c>
      <c r="L138" s="63" t="e">
        <f t="shared" si="56"/>
        <v>#N/A</v>
      </c>
      <c r="M138" s="63" t="e">
        <f t="shared" si="57"/>
        <v>#N/A</v>
      </c>
      <c r="N138" s="39">
        <f t="shared" si="62"/>
        <v>25</v>
      </c>
      <c r="O138" s="39" t="e">
        <f t="shared" si="63"/>
        <v>#N/A</v>
      </c>
      <c r="P138" s="39" t="e">
        <f t="shared" si="64"/>
        <v>#N/A</v>
      </c>
    </row>
    <row r="139" spans="2:16" ht="25.5" x14ac:dyDescent="0.2">
      <c r="B139" s="114"/>
      <c r="C139" s="54">
        <f t="shared" si="61"/>
        <v>6.0399999999999991</v>
      </c>
      <c r="D139" s="21" t="s">
        <v>9</v>
      </c>
      <c r="E139" s="18" t="s">
        <v>103</v>
      </c>
      <c r="F139" s="18"/>
      <c r="G139" s="65"/>
      <c r="J139" s="20"/>
      <c r="K139" s="63">
        <f t="shared" si="55"/>
        <v>5</v>
      </c>
      <c r="L139" s="63" t="e">
        <f t="shared" si="56"/>
        <v>#N/A</v>
      </c>
      <c r="M139" s="63" t="e">
        <f t="shared" si="57"/>
        <v>#N/A</v>
      </c>
      <c r="N139" s="39">
        <f t="shared" si="62"/>
        <v>25</v>
      </c>
      <c r="O139" s="39" t="e">
        <f t="shared" si="63"/>
        <v>#N/A</v>
      </c>
      <c r="P139" s="39" t="e">
        <f t="shared" si="64"/>
        <v>#N/A</v>
      </c>
    </row>
    <row r="140" spans="2:16" ht="25.5" x14ac:dyDescent="0.2">
      <c r="B140" s="114"/>
      <c r="C140" s="54">
        <f t="shared" si="61"/>
        <v>6.0499999999999989</v>
      </c>
      <c r="D140" s="21" t="s">
        <v>9</v>
      </c>
      <c r="E140" s="18" t="s">
        <v>105</v>
      </c>
      <c r="F140" s="18"/>
      <c r="G140" s="65"/>
      <c r="J140" s="20"/>
      <c r="K140" s="63">
        <f t="shared" si="55"/>
        <v>5</v>
      </c>
      <c r="L140" s="63" t="e">
        <f t="shared" si="56"/>
        <v>#N/A</v>
      </c>
      <c r="M140" s="63" t="e">
        <f t="shared" si="57"/>
        <v>#N/A</v>
      </c>
      <c r="N140" s="39">
        <f t="shared" si="62"/>
        <v>25</v>
      </c>
      <c r="O140" s="39" t="e">
        <f t="shared" si="63"/>
        <v>#N/A</v>
      </c>
      <c r="P140" s="39" t="e">
        <f t="shared" si="64"/>
        <v>#N/A</v>
      </c>
    </row>
    <row r="141" spans="2:16" ht="25.5" x14ac:dyDescent="0.2">
      <c r="B141" s="114"/>
      <c r="C141" s="54">
        <f t="shared" si="61"/>
        <v>6.0599999999999987</v>
      </c>
      <c r="D141" s="21" t="s">
        <v>9</v>
      </c>
      <c r="E141" s="18" t="s">
        <v>112</v>
      </c>
      <c r="F141" s="18"/>
      <c r="G141" s="65"/>
      <c r="J141" s="20"/>
      <c r="K141" s="63">
        <f t="shared" si="55"/>
        <v>5</v>
      </c>
      <c r="L141" s="63" t="e">
        <f t="shared" si="56"/>
        <v>#N/A</v>
      </c>
      <c r="M141" s="63" t="e">
        <f t="shared" si="57"/>
        <v>#N/A</v>
      </c>
      <c r="N141" s="39">
        <f t="shared" si="62"/>
        <v>25</v>
      </c>
      <c r="O141" s="39" t="e">
        <f t="shared" si="63"/>
        <v>#N/A</v>
      </c>
      <c r="P141" s="39" t="e">
        <f t="shared" si="64"/>
        <v>#N/A</v>
      </c>
    </row>
    <row r="142" spans="2:16" ht="25.5" x14ac:dyDescent="0.2">
      <c r="B142" s="114"/>
      <c r="C142" s="54">
        <f t="shared" si="61"/>
        <v>6.0699999999999985</v>
      </c>
      <c r="D142" s="21" t="s">
        <v>9</v>
      </c>
      <c r="E142" s="18" t="s">
        <v>106</v>
      </c>
      <c r="F142" s="18"/>
      <c r="G142" s="65"/>
      <c r="J142" s="20"/>
      <c r="K142" s="63">
        <f t="shared" si="55"/>
        <v>5</v>
      </c>
      <c r="L142" s="63" t="e">
        <f t="shared" si="56"/>
        <v>#N/A</v>
      </c>
      <c r="M142" s="63" t="e">
        <f t="shared" si="57"/>
        <v>#N/A</v>
      </c>
      <c r="N142" s="39">
        <f t="shared" si="62"/>
        <v>25</v>
      </c>
      <c r="O142" s="39" t="e">
        <f t="shared" si="63"/>
        <v>#N/A</v>
      </c>
      <c r="P142" s="39" t="e">
        <f t="shared" si="64"/>
        <v>#N/A</v>
      </c>
    </row>
    <row r="143" spans="2:16" ht="21.75" customHeight="1" x14ac:dyDescent="0.2">
      <c r="B143" s="114"/>
      <c r="C143" s="54">
        <f t="shared" si="61"/>
        <v>6.0799999999999983</v>
      </c>
      <c r="D143" s="21" t="s">
        <v>9</v>
      </c>
      <c r="E143" s="18" t="s">
        <v>104</v>
      </c>
      <c r="F143" s="18"/>
      <c r="G143" s="65"/>
      <c r="J143" s="20"/>
      <c r="K143" s="63">
        <f t="shared" si="55"/>
        <v>5</v>
      </c>
      <c r="L143" s="63" t="e">
        <f t="shared" si="56"/>
        <v>#N/A</v>
      </c>
      <c r="M143" s="63" t="e">
        <f t="shared" si="57"/>
        <v>#N/A</v>
      </c>
      <c r="N143" s="39">
        <f t="shared" si="62"/>
        <v>25</v>
      </c>
      <c r="O143" s="39" t="e">
        <f t="shared" si="63"/>
        <v>#N/A</v>
      </c>
      <c r="P143" s="39" t="e">
        <f t="shared" si="64"/>
        <v>#N/A</v>
      </c>
    </row>
    <row r="144" spans="2:16" ht="21" customHeight="1" x14ac:dyDescent="0.2">
      <c r="B144" s="114"/>
      <c r="C144" s="54">
        <f t="shared" si="61"/>
        <v>6.0899999999999981</v>
      </c>
      <c r="D144" s="21" t="s">
        <v>9</v>
      </c>
      <c r="E144" s="18" t="s">
        <v>107</v>
      </c>
      <c r="F144" s="18"/>
      <c r="G144" s="65"/>
      <c r="J144" s="20"/>
      <c r="K144" s="63">
        <f t="shared" si="55"/>
        <v>5</v>
      </c>
      <c r="L144" s="63" t="e">
        <f t="shared" si="56"/>
        <v>#N/A</v>
      </c>
      <c r="M144" s="63" t="e">
        <f t="shared" si="57"/>
        <v>#N/A</v>
      </c>
      <c r="N144" s="39">
        <f t="shared" si="62"/>
        <v>25</v>
      </c>
      <c r="O144" s="39" t="e">
        <f t="shared" si="63"/>
        <v>#N/A</v>
      </c>
      <c r="P144" s="39" t="e">
        <f t="shared" si="64"/>
        <v>#N/A</v>
      </c>
    </row>
    <row r="145" spans="2:16" ht="32.25" customHeight="1" x14ac:dyDescent="0.2">
      <c r="B145" s="114"/>
      <c r="C145" s="54">
        <f t="shared" si="61"/>
        <v>6.0999999999999979</v>
      </c>
      <c r="D145" s="21" t="s">
        <v>9</v>
      </c>
      <c r="E145" s="18" t="s">
        <v>116</v>
      </c>
      <c r="F145" s="18"/>
      <c r="G145" s="65"/>
      <c r="J145" s="20"/>
      <c r="K145" s="63">
        <f t="shared" si="55"/>
        <v>5</v>
      </c>
      <c r="L145" s="63" t="e">
        <f t="shared" si="56"/>
        <v>#N/A</v>
      </c>
      <c r="M145" s="63" t="e">
        <f t="shared" si="57"/>
        <v>#N/A</v>
      </c>
      <c r="N145" s="39">
        <f t="shared" si="62"/>
        <v>25</v>
      </c>
      <c r="O145" s="39" t="e">
        <f t="shared" si="63"/>
        <v>#N/A</v>
      </c>
      <c r="P145" s="39" t="e">
        <f t="shared" si="64"/>
        <v>#N/A</v>
      </c>
    </row>
    <row r="146" spans="2:16" ht="25.5" x14ac:dyDescent="0.2">
      <c r="B146" s="114"/>
      <c r="C146" s="54">
        <f t="shared" si="61"/>
        <v>6.1099999999999977</v>
      </c>
      <c r="D146" s="21" t="s">
        <v>9</v>
      </c>
      <c r="E146" s="18" t="s">
        <v>109</v>
      </c>
      <c r="F146" s="18"/>
      <c r="G146" s="65"/>
      <c r="J146" s="20"/>
      <c r="K146" s="63">
        <f t="shared" si="55"/>
        <v>5</v>
      </c>
      <c r="L146" s="63" t="e">
        <f t="shared" si="56"/>
        <v>#N/A</v>
      </c>
      <c r="M146" s="63" t="e">
        <f t="shared" si="57"/>
        <v>#N/A</v>
      </c>
      <c r="N146" s="39">
        <f t="shared" si="62"/>
        <v>25</v>
      </c>
      <c r="O146" s="39" t="e">
        <f t="shared" si="63"/>
        <v>#N/A</v>
      </c>
      <c r="P146" s="39" t="e">
        <f t="shared" si="64"/>
        <v>#N/A</v>
      </c>
    </row>
    <row r="147" spans="2:16" ht="25.5" x14ac:dyDescent="0.2">
      <c r="B147" s="114"/>
      <c r="C147" s="54">
        <f t="shared" si="61"/>
        <v>6.1199999999999974</v>
      </c>
      <c r="D147" s="21" t="s">
        <v>9</v>
      </c>
      <c r="E147" s="18" t="s">
        <v>108</v>
      </c>
      <c r="F147" s="18"/>
      <c r="G147" s="65"/>
      <c r="J147" s="20"/>
      <c r="K147" s="63">
        <f t="shared" si="55"/>
        <v>5</v>
      </c>
      <c r="L147" s="63" t="e">
        <f t="shared" si="56"/>
        <v>#N/A</v>
      </c>
      <c r="M147" s="63" t="e">
        <f t="shared" si="57"/>
        <v>#N/A</v>
      </c>
      <c r="N147" s="39">
        <f t="shared" si="62"/>
        <v>25</v>
      </c>
      <c r="O147" s="39" t="e">
        <f t="shared" si="63"/>
        <v>#N/A</v>
      </c>
      <c r="P147" s="39" t="e">
        <f t="shared" si="64"/>
        <v>#N/A</v>
      </c>
    </row>
    <row r="148" spans="2:16" ht="25.5" x14ac:dyDescent="0.2">
      <c r="B148" s="114"/>
      <c r="C148" s="54">
        <f t="shared" si="61"/>
        <v>6.1299999999999972</v>
      </c>
      <c r="D148" s="21" t="s">
        <v>9</v>
      </c>
      <c r="E148" s="18" t="s">
        <v>117</v>
      </c>
      <c r="F148" s="18"/>
      <c r="G148" s="65"/>
      <c r="J148" s="20"/>
      <c r="K148" s="63">
        <f t="shared" si="55"/>
        <v>5</v>
      </c>
      <c r="L148" s="63" t="e">
        <f t="shared" si="56"/>
        <v>#N/A</v>
      </c>
      <c r="M148" s="63" t="e">
        <f t="shared" si="57"/>
        <v>#N/A</v>
      </c>
      <c r="N148" s="39">
        <f t="shared" si="62"/>
        <v>25</v>
      </c>
      <c r="O148" s="39" t="e">
        <f t="shared" si="63"/>
        <v>#N/A</v>
      </c>
      <c r="P148" s="39" t="e">
        <f t="shared" si="64"/>
        <v>#N/A</v>
      </c>
    </row>
    <row r="149" spans="2:16" ht="25.5" x14ac:dyDescent="0.2">
      <c r="B149" s="114"/>
      <c r="C149" s="54">
        <f t="shared" si="61"/>
        <v>6.139999999999997</v>
      </c>
      <c r="D149" s="21" t="s">
        <v>9</v>
      </c>
      <c r="E149" s="18" t="s">
        <v>110</v>
      </c>
      <c r="F149" s="18"/>
      <c r="G149" s="65"/>
      <c r="J149" s="20"/>
      <c r="K149" s="63">
        <f t="shared" si="55"/>
        <v>5</v>
      </c>
      <c r="L149" s="63" t="e">
        <f t="shared" si="56"/>
        <v>#N/A</v>
      </c>
      <c r="M149" s="63" t="e">
        <f t="shared" si="57"/>
        <v>#N/A</v>
      </c>
      <c r="N149" s="39">
        <f t="shared" si="62"/>
        <v>25</v>
      </c>
      <c r="O149" s="39" t="e">
        <f t="shared" si="63"/>
        <v>#N/A</v>
      </c>
      <c r="P149" s="39" t="e">
        <f t="shared" si="64"/>
        <v>#N/A</v>
      </c>
    </row>
    <row r="150" spans="2:16" ht="25.5" x14ac:dyDescent="0.2">
      <c r="B150" s="114"/>
      <c r="C150" s="54">
        <f t="shared" si="61"/>
        <v>6.1499999999999968</v>
      </c>
      <c r="D150" s="21" t="s">
        <v>9</v>
      </c>
      <c r="E150" s="18" t="s">
        <v>111</v>
      </c>
      <c r="F150" s="18"/>
      <c r="G150" s="65"/>
      <c r="J150" s="20"/>
      <c r="K150" s="63">
        <f t="shared" si="55"/>
        <v>5</v>
      </c>
      <c r="L150" s="63" t="e">
        <f t="shared" si="56"/>
        <v>#N/A</v>
      </c>
      <c r="M150" s="63" t="e">
        <f t="shared" si="57"/>
        <v>#N/A</v>
      </c>
      <c r="N150" s="39">
        <f t="shared" si="62"/>
        <v>25</v>
      </c>
      <c r="O150" s="39" t="e">
        <f t="shared" si="63"/>
        <v>#N/A</v>
      </c>
      <c r="P150" s="39" t="e">
        <f t="shared" si="64"/>
        <v>#N/A</v>
      </c>
    </row>
    <row r="151" spans="2:16" ht="12.75" customHeight="1" x14ac:dyDescent="0.2">
      <c r="B151" s="112" t="s">
        <v>238</v>
      </c>
      <c r="C151" s="112"/>
      <c r="D151" s="112"/>
      <c r="E151" s="112"/>
      <c r="F151" s="112"/>
      <c r="G151" s="112"/>
      <c r="H151" s="113"/>
      <c r="J151" s="58"/>
      <c r="K151" s="35">
        <f t="shared" ref="K151:P151" si="65">SUM(K136:K150)</f>
        <v>75</v>
      </c>
      <c r="L151" s="35" t="e">
        <f t="shared" si="65"/>
        <v>#N/A</v>
      </c>
      <c r="M151" s="35" t="e">
        <f t="shared" si="65"/>
        <v>#N/A</v>
      </c>
      <c r="N151" s="35">
        <f t="shared" si="65"/>
        <v>375</v>
      </c>
      <c r="O151" s="35" t="e">
        <f t="shared" si="65"/>
        <v>#N/A</v>
      </c>
      <c r="P151" s="35" t="e">
        <f t="shared" si="65"/>
        <v>#N/A</v>
      </c>
    </row>
    <row r="152" spans="2:16" ht="38.25" x14ac:dyDescent="0.2">
      <c r="B152" s="114" t="s">
        <v>238</v>
      </c>
      <c r="C152" s="54">
        <v>7.01</v>
      </c>
      <c r="D152" s="21" t="s">
        <v>9</v>
      </c>
      <c r="E152" s="18" t="s">
        <v>131</v>
      </c>
      <c r="F152" s="18"/>
      <c r="G152" s="65"/>
      <c r="J152" s="20"/>
      <c r="K152" s="63">
        <f t="shared" ref="K152:K175" si="66">VLOOKUP(D152,priscore,2,FALSE)</f>
        <v>5</v>
      </c>
      <c r="L152" s="63" t="e">
        <f t="shared" ref="L152:L175" si="67">VLOOKUP(J152,evalscore1,2,FALSE)</f>
        <v>#N/A</v>
      </c>
      <c r="M152" s="63" t="e">
        <f t="shared" ref="M152:M175" si="68">VLOOKUP(F152,vendorscore,2,FALSE)</f>
        <v>#N/A</v>
      </c>
      <c r="N152" s="39">
        <f t="shared" ref="N152" si="69">+K152*5</f>
        <v>25</v>
      </c>
      <c r="O152" s="39" t="e">
        <f t="shared" ref="O152" si="70">+K152*L152</f>
        <v>#N/A</v>
      </c>
      <c r="P152" s="39" t="e">
        <f t="shared" ref="P152" si="71">+K152*M152</f>
        <v>#N/A</v>
      </c>
    </row>
    <row r="153" spans="2:16" ht="38.25" x14ac:dyDescent="0.2">
      <c r="B153" s="114"/>
      <c r="C153" s="54">
        <f t="shared" ref="C153:C175" si="72">C152+0.01</f>
        <v>7.02</v>
      </c>
      <c r="D153" s="21" t="s">
        <v>9</v>
      </c>
      <c r="E153" s="18" t="s">
        <v>118</v>
      </c>
      <c r="F153" s="18"/>
      <c r="G153" s="65"/>
      <c r="J153" s="20"/>
      <c r="K153" s="63">
        <f t="shared" si="66"/>
        <v>5</v>
      </c>
      <c r="L153" s="63" t="e">
        <f t="shared" si="67"/>
        <v>#N/A</v>
      </c>
      <c r="M153" s="63" t="e">
        <f t="shared" si="68"/>
        <v>#N/A</v>
      </c>
      <c r="N153" s="39">
        <f t="shared" ref="N153:N175" si="73">+K153*5</f>
        <v>25</v>
      </c>
      <c r="O153" s="39" t="e">
        <f t="shared" ref="O153:O175" si="74">+K153*L153</f>
        <v>#N/A</v>
      </c>
      <c r="P153" s="39" t="e">
        <f t="shared" ref="P153:P175" si="75">+K153*M153</f>
        <v>#N/A</v>
      </c>
    </row>
    <row r="154" spans="2:16" ht="25.5" x14ac:dyDescent="0.2">
      <c r="B154" s="114"/>
      <c r="C154" s="54">
        <f t="shared" si="72"/>
        <v>7.0299999999999994</v>
      </c>
      <c r="D154" s="21" t="s">
        <v>9</v>
      </c>
      <c r="E154" s="18" t="s">
        <v>122</v>
      </c>
      <c r="F154" s="18"/>
      <c r="G154" s="65"/>
      <c r="J154" s="20"/>
      <c r="K154" s="63">
        <f t="shared" si="66"/>
        <v>5</v>
      </c>
      <c r="L154" s="63" t="e">
        <f t="shared" si="67"/>
        <v>#N/A</v>
      </c>
      <c r="M154" s="63" t="e">
        <f t="shared" si="68"/>
        <v>#N/A</v>
      </c>
      <c r="N154" s="39">
        <f t="shared" si="73"/>
        <v>25</v>
      </c>
      <c r="O154" s="39" t="e">
        <f t="shared" si="74"/>
        <v>#N/A</v>
      </c>
      <c r="P154" s="39" t="e">
        <f t="shared" si="75"/>
        <v>#N/A</v>
      </c>
    </row>
    <row r="155" spans="2:16" ht="25.5" x14ac:dyDescent="0.2">
      <c r="B155" s="114"/>
      <c r="C155" s="54">
        <f t="shared" si="72"/>
        <v>7.0399999999999991</v>
      </c>
      <c r="D155" s="21" t="s">
        <v>9</v>
      </c>
      <c r="E155" s="18" t="s">
        <v>132</v>
      </c>
      <c r="F155" s="18"/>
      <c r="G155" s="65"/>
      <c r="J155" s="20"/>
      <c r="K155" s="63">
        <f t="shared" si="66"/>
        <v>5</v>
      </c>
      <c r="L155" s="63" t="e">
        <f t="shared" si="67"/>
        <v>#N/A</v>
      </c>
      <c r="M155" s="63" t="e">
        <f t="shared" si="68"/>
        <v>#N/A</v>
      </c>
      <c r="N155" s="39">
        <f t="shared" si="73"/>
        <v>25</v>
      </c>
      <c r="O155" s="39" t="e">
        <f t="shared" si="74"/>
        <v>#N/A</v>
      </c>
      <c r="P155" s="39" t="e">
        <f t="shared" si="75"/>
        <v>#N/A</v>
      </c>
    </row>
    <row r="156" spans="2:16" ht="25.5" x14ac:dyDescent="0.2">
      <c r="B156" s="114"/>
      <c r="C156" s="54">
        <f t="shared" si="72"/>
        <v>7.0499999999999989</v>
      </c>
      <c r="D156" s="21" t="s">
        <v>9</v>
      </c>
      <c r="E156" s="18" t="s">
        <v>123</v>
      </c>
      <c r="F156" s="18"/>
      <c r="G156" s="65"/>
      <c r="J156" s="20"/>
      <c r="K156" s="63">
        <f t="shared" si="66"/>
        <v>5</v>
      </c>
      <c r="L156" s="63" t="e">
        <f t="shared" si="67"/>
        <v>#N/A</v>
      </c>
      <c r="M156" s="63" t="e">
        <f t="shared" si="68"/>
        <v>#N/A</v>
      </c>
      <c r="N156" s="39">
        <f t="shared" si="73"/>
        <v>25</v>
      </c>
      <c r="O156" s="39" t="e">
        <f t="shared" si="74"/>
        <v>#N/A</v>
      </c>
      <c r="P156" s="39" t="e">
        <f t="shared" si="75"/>
        <v>#N/A</v>
      </c>
    </row>
    <row r="157" spans="2:16" ht="38.25" x14ac:dyDescent="0.2">
      <c r="B157" s="114"/>
      <c r="C157" s="54">
        <f t="shared" si="72"/>
        <v>7.0599999999999987</v>
      </c>
      <c r="D157" s="21" t="s">
        <v>9</v>
      </c>
      <c r="E157" s="18" t="s">
        <v>124</v>
      </c>
      <c r="F157" s="18"/>
      <c r="G157" s="65"/>
      <c r="J157" s="20"/>
      <c r="K157" s="63">
        <f t="shared" si="66"/>
        <v>5</v>
      </c>
      <c r="L157" s="63" t="e">
        <f t="shared" si="67"/>
        <v>#N/A</v>
      </c>
      <c r="M157" s="63" t="e">
        <f t="shared" si="68"/>
        <v>#N/A</v>
      </c>
      <c r="N157" s="39">
        <f t="shared" si="73"/>
        <v>25</v>
      </c>
      <c r="O157" s="39" t="e">
        <f t="shared" si="74"/>
        <v>#N/A</v>
      </c>
      <c r="P157" s="39" t="e">
        <f t="shared" si="75"/>
        <v>#N/A</v>
      </c>
    </row>
    <row r="158" spans="2:16" ht="25.5" x14ac:dyDescent="0.2">
      <c r="B158" s="114"/>
      <c r="C158" s="54">
        <f t="shared" si="72"/>
        <v>7.0699999999999985</v>
      </c>
      <c r="D158" s="21" t="s">
        <v>9</v>
      </c>
      <c r="E158" s="18" t="s">
        <v>239</v>
      </c>
      <c r="F158" s="18"/>
      <c r="G158" s="65"/>
      <c r="J158" s="20"/>
      <c r="K158" s="63">
        <f t="shared" si="66"/>
        <v>5</v>
      </c>
      <c r="L158" s="63" t="e">
        <f t="shared" si="67"/>
        <v>#N/A</v>
      </c>
      <c r="M158" s="63" t="e">
        <f t="shared" si="68"/>
        <v>#N/A</v>
      </c>
      <c r="N158" s="39">
        <f t="shared" si="73"/>
        <v>25</v>
      </c>
      <c r="O158" s="39" t="e">
        <f t="shared" si="74"/>
        <v>#N/A</v>
      </c>
      <c r="P158" s="39" t="e">
        <f t="shared" si="75"/>
        <v>#N/A</v>
      </c>
    </row>
    <row r="159" spans="2:16" ht="25.5" x14ac:dyDescent="0.2">
      <c r="B159" s="114"/>
      <c r="C159" s="54">
        <f t="shared" si="72"/>
        <v>7.0799999999999983</v>
      </c>
      <c r="D159" s="21" t="s">
        <v>9</v>
      </c>
      <c r="E159" s="18" t="s">
        <v>240</v>
      </c>
      <c r="F159" s="18"/>
      <c r="G159" s="65"/>
      <c r="J159" s="20"/>
      <c r="K159" s="63">
        <f t="shared" si="66"/>
        <v>5</v>
      </c>
      <c r="L159" s="63" t="e">
        <f t="shared" si="67"/>
        <v>#N/A</v>
      </c>
      <c r="M159" s="63" t="e">
        <f t="shared" si="68"/>
        <v>#N/A</v>
      </c>
      <c r="N159" s="39">
        <f t="shared" si="73"/>
        <v>25</v>
      </c>
      <c r="O159" s="39" t="e">
        <f t="shared" si="74"/>
        <v>#N/A</v>
      </c>
      <c r="P159" s="39" t="e">
        <f t="shared" si="75"/>
        <v>#N/A</v>
      </c>
    </row>
    <row r="160" spans="2:16" ht="38.25" x14ac:dyDescent="0.2">
      <c r="B160" s="114"/>
      <c r="C160" s="54">
        <f t="shared" si="72"/>
        <v>7.0899999999999981</v>
      </c>
      <c r="D160" s="21" t="s">
        <v>9</v>
      </c>
      <c r="E160" s="18" t="s">
        <v>125</v>
      </c>
      <c r="F160" s="18"/>
      <c r="G160" s="65"/>
      <c r="J160" s="20"/>
      <c r="K160" s="63">
        <f t="shared" si="66"/>
        <v>5</v>
      </c>
      <c r="L160" s="63" t="e">
        <f t="shared" si="67"/>
        <v>#N/A</v>
      </c>
      <c r="M160" s="63" t="e">
        <f t="shared" si="68"/>
        <v>#N/A</v>
      </c>
      <c r="N160" s="39">
        <f t="shared" si="73"/>
        <v>25</v>
      </c>
      <c r="O160" s="39" t="e">
        <f t="shared" si="74"/>
        <v>#N/A</v>
      </c>
      <c r="P160" s="39" t="e">
        <f t="shared" si="75"/>
        <v>#N/A</v>
      </c>
    </row>
    <row r="161" spans="2:16" ht="51" x14ac:dyDescent="0.2">
      <c r="B161" s="114"/>
      <c r="C161" s="54">
        <f t="shared" si="72"/>
        <v>7.0999999999999979</v>
      </c>
      <c r="D161" s="21" t="s">
        <v>9</v>
      </c>
      <c r="E161" s="18" t="s">
        <v>241</v>
      </c>
      <c r="F161" s="18"/>
      <c r="G161" s="65"/>
      <c r="J161" s="20"/>
      <c r="K161" s="63">
        <f t="shared" si="66"/>
        <v>5</v>
      </c>
      <c r="L161" s="63" t="e">
        <f t="shared" si="67"/>
        <v>#N/A</v>
      </c>
      <c r="M161" s="63" t="e">
        <f t="shared" si="68"/>
        <v>#N/A</v>
      </c>
      <c r="N161" s="39">
        <f t="shared" si="73"/>
        <v>25</v>
      </c>
      <c r="O161" s="39" t="e">
        <f t="shared" si="74"/>
        <v>#N/A</v>
      </c>
      <c r="P161" s="39" t="e">
        <f t="shared" si="75"/>
        <v>#N/A</v>
      </c>
    </row>
    <row r="162" spans="2:16" ht="25.5" x14ac:dyDescent="0.2">
      <c r="B162" s="114"/>
      <c r="C162" s="54">
        <f t="shared" si="72"/>
        <v>7.1099999999999977</v>
      </c>
      <c r="D162" s="21" t="s">
        <v>9</v>
      </c>
      <c r="E162" s="18" t="s">
        <v>120</v>
      </c>
      <c r="F162" s="18"/>
      <c r="G162" s="65"/>
      <c r="J162" s="20"/>
      <c r="K162" s="63">
        <f t="shared" si="66"/>
        <v>5</v>
      </c>
      <c r="L162" s="63" t="e">
        <f t="shared" si="67"/>
        <v>#N/A</v>
      </c>
      <c r="M162" s="63" t="e">
        <f t="shared" si="68"/>
        <v>#N/A</v>
      </c>
      <c r="N162" s="39">
        <f t="shared" si="73"/>
        <v>25</v>
      </c>
      <c r="O162" s="39" t="e">
        <f t="shared" si="74"/>
        <v>#N/A</v>
      </c>
      <c r="P162" s="39" t="e">
        <f t="shared" si="75"/>
        <v>#N/A</v>
      </c>
    </row>
    <row r="163" spans="2:16" ht="25.5" x14ac:dyDescent="0.2">
      <c r="B163" s="114"/>
      <c r="C163" s="54">
        <f t="shared" si="72"/>
        <v>7.1199999999999974</v>
      </c>
      <c r="D163" s="21" t="s">
        <v>9</v>
      </c>
      <c r="E163" s="18" t="s">
        <v>121</v>
      </c>
      <c r="F163" s="18"/>
      <c r="G163" s="65"/>
      <c r="J163" s="20"/>
      <c r="K163" s="63">
        <f t="shared" si="66"/>
        <v>5</v>
      </c>
      <c r="L163" s="63" t="e">
        <f t="shared" si="67"/>
        <v>#N/A</v>
      </c>
      <c r="M163" s="63" t="e">
        <f t="shared" si="68"/>
        <v>#N/A</v>
      </c>
      <c r="N163" s="39">
        <f t="shared" si="73"/>
        <v>25</v>
      </c>
      <c r="O163" s="39" t="e">
        <f t="shared" si="74"/>
        <v>#N/A</v>
      </c>
      <c r="P163" s="39" t="e">
        <f t="shared" si="75"/>
        <v>#N/A</v>
      </c>
    </row>
    <row r="164" spans="2:16" ht="25.5" x14ac:dyDescent="0.2">
      <c r="B164" s="114"/>
      <c r="C164" s="54">
        <f t="shared" si="72"/>
        <v>7.1299999999999972</v>
      </c>
      <c r="D164" s="21" t="s">
        <v>9</v>
      </c>
      <c r="E164" s="18" t="s">
        <v>242</v>
      </c>
      <c r="F164" s="18"/>
      <c r="G164" s="65"/>
      <c r="J164" s="20"/>
      <c r="K164" s="63">
        <f t="shared" si="66"/>
        <v>5</v>
      </c>
      <c r="L164" s="63" t="e">
        <f t="shared" si="67"/>
        <v>#N/A</v>
      </c>
      <c r="M164" s="63" t="e">
        <f t="shared" si="68"/>
        <v>#N/A</v>
      </c>
      <c r="N164" s="39">
        <f t="shared" si="73"/>
        <v>25</v>
      </c>
      <c r="O164" s="39" t="e">
        <f t="shared" si="74"/>
        <v>#N/A</v>
      </c>
      <c r="P164" s="39" t="e">
        <f t="shared" si="75"/>
        <v>#N/A</v>
      </c>
    </row>
    <row r="165" spans="2:16" ht="38.25" x14ac:dyDescent="0.2">
      <c r="B165" s="114"/>
      <c r="C165" s="54">
        <f t="shared" si="72"/>
        <v>7.139999999999997</v>
      </c>
      <c r="D165" s="21" t="s">
        <v>9</v>
      </c>
      <c r="E165" s="18" t="s">
        <v>126</v>
      </c>
      <c r="F165" s="18"/>
      <c r="G165" s="65"/>
      <c r="J165" s="20"/>
      <c r="K165" s="63">
        <f t="shared" si="66"/>
        <v>5</v>
      </c>
      <c r="L165" s="63" t="e">
        <f t="shared" si="67"/>
        <v>#N/A</v>
      </c>
      <c r="M165" s="63" t="e">
        <f t="shared" si="68"/>
        <v>#N/A</v>
      </c>
      <c r="N165" s="39">
        <f t="shared" si="73"/>
        <v>25</v>
      </c>
      <c r="O165" s="39" t="e">
        <f t="shared" si="74"/>
        <v>#N/A</v>
      </c>
      <c r="P165" s="39" t="e">
        <f t="shared" si="75"/>
        <v>#N/A</v>
      </c>
    </row>
    <row r="166" spans="2:16" ht="25.5" x14ac:dyDescent="0.2">
      <c r="B166" s="114"/>
      <c r="C166" s="54">
        <f t="shared" si="72"/>
        <v>7.1499999999999968</v>
      </c>
      <c r="D166" s="21" t="s">
        <v>9</v>
      </c>
      <c r="E166" s="18" t="s">
        <v>127</v>
      </c>
      <c r="F166" s="18"/>
      <c r="G166" s="65"/>
      <c r="J166" s="20"/>
      <c r="K166" s="63">
        <f t="shared" si="66"/>
        <v>5</v>
      </c>
      <c r="L166" s="63" t="e">
        <f t="shared" si="67"/>
        <v>#N/A</v>
      </c>
      <c r="M166" s="63" t="e">
        <f t="shared" si="68"/>
        <v>#N/A</v>
      </c>
      <c r="N166" s="39">
        <f t="shared" si="73"/>
        <v>25</v>
      </c>
      <c r="O166" s="39" t="e">
        <f t="shared" si="74"/>
        <v>#N/A</v>
      </c>
      <c r="P166" s="39" t="e">
        <f t="shared" si="75"/>
        <v>#N/A</v>
      </c>
    </row>
    <row r="167" spans="2:16" ht="25.5" x14ac:dyDescent="0.2">
      <c r="B167" s="114"/>
      <c r="C167" s="54">
        <f t="shared" si="72"/>
        <v>7.1599999999999966</v>
      </c>
      <c r="D167" s="21" t="s">
        <v>9</v>
      </c>
      <c r="E167" s="18" t="s">
        <v>128</v>
      </c>
      <c r="F167" s="18"/>
      <c r="G167" s="65"/>
      <c r="J167" s="20"/>
      <c r="K167" s="63">
        <f t="shared" si="66"/>
        <v>5</v>
      </c>
      <c r="L167" s="63" t="e">
        <f t="shared" si="67"/>
        <v>#N/A</v>
      </c>
      <c r="M167" s="63" t="e">
        <f t="shared" si="68"/>
        <v>#N/A</v>
      </c>
      <c r="N167" s="39">
        <f t="shared" si="73"/>
        <v>25</v>
      </c>
      <c r="O167" s="39" t="e">
        <f t="shared" si="74"/>
        <v>#N/A</v>
      </c>
      <c r="P167" s="39" t="e">
        <f t="shared" si="75"/>
        <v>#N/A</v>
      </c>
    </row>
    <row r="168" spans="2:16" ht="25.5" x14ac:dyDescent="0.2">
      <c r="B168" s="114"/>
      <c r="C168" s="54">
        <f t="shared" si="72"/>
        <v>7.1699999999999964</v>
      </c>
      <c r="D168" s="21" t="s">
        <v>9</v>
      </c>
      <c r="E168" s="18" t="s">
        <v>129</v>
      </c>
      <c r="F168" s="18"/>
      <c r="G168" s="65"/>
      <c r="J168" s="20"/>
      <c r="K168" s="63">
        <f t="shared" si="66"/>
        <v>5</v>
      </c>
      <c r="L168" s="63" t="e">
        <f t="shared" si="67"/>
        <v>#N/A</v>
      </c>
      <c r="M168" s="63" t="e">
        <f t="shared" si="68"/>
        <v>#N/A</v>
      </c>
      <c r="N168" s="39">
        <f t="shared" si="73"/>
        <v>25</v>
      </c>
      <c r="O168" s="39" t="e">
        <f t="shared" si="74"/>
        <v>#N/A</v>
      </c>
      <c r="P168" s="39" t="e">
        <f t="shared" si="75"/>
        <v>#N/A</v>
      </c>
    </row>
    <row r="169" spans="2:16" ht="76.5" x14ac:dyDescent="0.2">
      <c r="B169" s="114"/>
      <c r="C169" s="54">
        <f t="shared" si="72"/>
        <v>7.1799999999999962</v>
      </c>
      <c r="D169" s="21" t="s">
        <v>9</v>
      </c>
      <c r="E169" s="18" t="s">
        <v>243</v>
      </c>
      <c r="F169" s="18"/>
      <c r="G169" s="65"/>
      <c r="J169" s="20"/>
      <c r="K169" s="63">
        <f t="shared" si="66"/>
        <v>5</v>
      </c>
      <c r="L169" s="63" t="e">
        <f t="shared" si="67"/>
        <v>#N/A</v>
      </c>
      <c r="M169" s="63" t="e">
        <f t="shared" si="68"/>
        <v>#N/A</v>
      </c>
      <c r="N169" s="39">
        <f t="shared" si="73"/>
        <v>25</v>
      </c>
      <c r="O169" s="39" t="e">
        <f t="shared" si="74"/>
        <v>#N/A</v>
      </c>
      <c r="P169" s="39" t="e">
        <f t="shared" si="75"/>
        <v>#N/A</v>
      </c>
    </row>
    <row r="170" spans="2:16" ht="25.5" x14ac:dyDescent="0.2">
      <c r="B170" s="114"/>
      <c r="C170" s="54">
        <f t="shared" si="72"/>
        <v>7.1899999999999959</v>
      </c>
      <c r="D170" s="21" t="s">
        <v>9</v>
      </c>
      <c r="E170" s="18" t="s">
        <v>244</v>
      </c>
      <c r="F170" s="18"/>
      <c r="G170" s="65"/>
      <c r="J170" s="20"/>
      <c r="K170" s="63">
        <f t="shared" si="66"/>
        <v>5</v>
      </c>
      <c r="L170" s="63" t="e">
        <f t="shared" si="67"/>
        <v>#N/A</v>
      </c>
      <c r="M170" s="63" t="e">
        <f t="shared" si="68"/>
        <v>#N/A</v>
      </c>
      <c r="N170" s="39">
        <f t="shared" si="73"/>
        <v>25</v>
      </c>
      <c r="O170" s="39" t="e">
        <f t="shared" si="74"/>
        <v>#N/A</v>
      </c>
      <c r="P170" s="39" t="e">
        <f t="shared" si="75"/>
        <v>#N/A</v>
      </c>
    </row>
    <row r="171" spans="2:16" ht="38.25" x14ac:dyDescent="0.2">
      <c r="B171" s="114"/>
      <c r="C171" s="54">
        <f t="shared" si="72"/>
        <v>7.1999999999999957</v>
      </c>
      <c r="D171" s="21" t="s">
        <v>9</v>
      </c>
      <c r="E171" s="18" t="s">
        <v>133</v>
      </c>
      <c r="F171" s="18"/>
      <c r="G171" s="65"/>
      <c r="J171" s="20"/>
      <c r="K171" s="63">
        <f t="shared" si="66"/>
        <v>5</v>
      </c>
      <c r="L171" s="63" t="e">
        <f t="shared" si="67"/>
        <v>#N/A</v>
      </c>
      <c r="M171" s="63" t="e">
        <f t="shared" si="68"/>
        <v>#N/A</v>
      </c>
      <c r="N171" s="39">
        <f t="shared" si="73"/>
        <v>25</v>
      </c>
      <c r="O171" s="39" t="e">
        <f t="shared" si="74"/>
        <v>#N/A</v>
      </c>
      <c r="P171" s="39" t="e">
        <f t="shared" si="75"/>
        <v>#N/A</v>
      </c>
    </row>
    <row r="172" spans="2:16" ht="38.25" x14ac:dyDescent="0.2">
      <c r="B172" s="114"/>
      <c r="C172" s="54">
        <f t="shared" si="72"/>
        <v>7.2099999999999955</v>
      </c>
      <c r="D172" s="21" t="s">
        <v>9</v>
      </c>
      <c r="E172" s="18" t="s">
        <v>134</v>
      </c>
      <c r="F172" s="18"/>
      <c r="G172" s="65"/>
      <c r="J172" s="20"/>
      <c r="K172" s="63">
        <f t="shared" si="66"/>
        <v>5</v>
      </c>
      <c r="L172" s="63" t="e">
        <f t="shared" si="67"/>
        <v>#N/A</v>
      </c>
      <c r="M172" s="63" t="e">
        <f t="shared" si="68"/>
        <v>#N/A</v>
      </c>
      <c r="N172" s="39">
        <f t="shared" si="73"/>
        <v>25</v>
      </c>
      <c r="O172" s="39" t="e">
        <f t="shared" si="74"/>
        <v>#N/A</v>
      </c>
      <c r="P172" s="39" t="e">
        <f t="shared" si="75"/>
        <v>#N/A</v>
      </c>
    </row>
    <row r="173" spans="2:16" ht="25.5" x14ac:dyDescent="0.2">
      <c r="B173" s="114"/>
      <c r="C173" s="54">
        <f t="shared" si="72"/>
        <v>7.2199999999999953</v>
      </c>
      <c r="D173" s="21" t="s">
        <v>9</v>
      </c>
      <c r="E173" s="18" t="s">
        <v>135</v>
      </c>
      <c r="F173" s="18"/>
      <c r="G173" s="65"/>
      <c r="J173" s="20"/>
      <c r="K173" s="63">
        <f t="shared" si="66"/>
        <v>5</v>
      </c>
      <c r="L173" s="63" t="e">
        <f t="shared" si="67"/>
        <v>#N/A</v>
      </c>
      <c r="M173" s="63" t="e">
        <f t="shared" si="68"/>
        <v>#N/A</v>
      </c>
      <c r="N173" s="39">
        <f t="shared" si="73"/>
        <v>25</v>
      </c>
      <c r="O173" s="39" t="e">
        <f t="shared" si="74"/>
        <v>#N/A</v>
      </c>
      <c r="P173" s="39" t="e">
        <f t="shared" si="75"/>
        <v>#N/A</v>
      </c>
    </row>
    <row r="174" spans="2:16" ht="25.5" x14ac:dyDescent="0.2">
      <c r="B174" s="114"/>
      <c r="C174" s="54">
        <f t="shared" si="72"/>
        <v>7.2299999999999951</v>
      </c>
      <c r="D174" s="21" t="s">
        <v>9</v>
      </c>
      <c r="E174" s="18" t="s">
        <v>136</v>
      </c>
      <c r="F174" s="18"/>
      <c r="G174" s="65"/>
      <c r="J174" s="20"/>
      <c r="K174" s="63">
        <f t="shared" si="66"/>
        <v>5</v>
      </c>
      <c r="L174" s="63" t="e">
        <f t="shared" si="67"/>
        <v>#N/A</v>
      </c>
      <c r="M174" s="63" t="e">
        <f t="shared" si="68"/>
        <v>#N/A</v>
      </c>
      <c r="N174" s="39">
        <f t="shared" si="73"/>
        <v>25</v>
      </c>
      <c r="O174" s="39" t="e">
        <f t="shared" si="74"/>
        <v>#N/A</v>
      </c>
      <c r="P174" s="39" t="e">
        <f t="shared" si="75"/>
        <v>#N/A</v>
      </c>
    </row>
    <row r="175" spans="2:16" ht="38.25" x14ac:dyDescent="0.2">
      <c r="B175" s="114"/>
      <c r="C175" s="54">
        <f t="shared" si="72"/>
        <v>7.2399999999999949</v>
      </c>
      <c r="D175" s="21" t="s">
        <v>9</v>
      </c>
      <c r="E175" s="18" t="s">
        <v>137</v>
      </c>
      <c r="F175" s="18"/>
      <c r="G175" s="65"/>
      <c r="J175" s="20"/>
      <c r="K175" s="63">
        <f t="shared" si="66"/>
        <v>5</v>
      </c>
      <c r="L175" s="63" t="e">
        <f t="shared" si="67"/>
        <v>#N/A</v>
      </c>
      <c r="M175" s="63" t="e">
        <f t="shared" si="68"/>
        <v>#N/A</v>
      </c>
      <c r="N175" s="39">
        <f t="shared" si="73"/>
        <v>25</v>
      </c>
      <c r="O175" s="39" t="e">
        <f t="shared" si="74"/>
        <v>#N/A</v>
      </c>
      <c r="P175" s="39" t="e">
        <f t="shared" si="75"/>
        <v>#N/A</v>
      </c>
    </row>
    <row r="176" spans="2:16" ht="12.75" customHeight="1" x14ac:dyDescent="0.2">
      <c r="B176" s="111" t="s">
        <v>149</v>
      </c>
      <c r="C176" s="112"/>
      <c r="D176" s="112"/>
      <c r="E176" s="112"/>
      <c r="F176" s="112"/>
      <c r="G176" s="112"/>
      <c r="H176" s="113"/>
      <c r="J176" s="58"/>
      <c r="K176" s="35">
        <f t="shared" ref="K176:P176" si="76">SUM(K152:K175)</f>
        <v>120</v>
      </c>
      <c r="L176" s="35" t="e">
        <f t="shared" si="76"/>
        <v>#N/A</v>
      </c>
      <c r="M176" s="35" t="e">
        <f t="shared" si="76"/>
        <v>#N/A</v>
      </c>
      <c r="N176" s="35">
        <f t="shared" si="76"/>
        <v>600</v>
      </c>
      <c r="O176" s="35" t="e">
        <f t="shared" si="76"/>
        <v>#N/A</v>
      </c>
      <c r="P176" s="35" t="e">
        <f t="shared" si="76"/>
        <v>#N/A</v>
      </c>
    </row>
    <row r="177" spans="2:16" x14ac:dyDescent="0.2">
      <c r="B177" s="114" t="s">
        <v>149</v>
      </c>
      <c r="C177" s="54">
        <v>8.01</v>
      </c>
      <c r="D177" s="21" t="s">
        <v>9</v>
      </c>
      <c r="E177" s="18" t="s">
        <v>145</v>
      </c>
      <c r="F177" s="18"/>
      <c r="G177" s="65"/>
      <c r="J177" s="20"/>
      <c r="K177" s="63">
        <f t="shared" ref="K177:K189" si="77">VLOOKUP(D177,priscore,2,FALSE)</f>
        <v>5</v>
      </c>
      <c r="L177" s="63" t="e">
        <f t="shared" ref="L177:L189" si="78">VLOOKUP(J177,evalscore1,2,FALSE)</f>
        <v>#N/A</v>
      </c>
      <c r="M177" s="63" t="e">
        <f t="shared" ref="M177:M189" si="79">VLOOKUP(F177,vendorscore,2,FALSE)</f>
        <v>#N/A</v>
      </c>
      <c r="N177" s="39">
        <f t="shared" ref="N177:N189" si="80">+K177*5</f>
        <v>25</v>
      </c>
      <c r="O177" s="39" t="e">
        <f t="shared" ref="O177:O189" si="81">+K177*L177</f>
        <v>#N/A</v>
      </c>
      <c r="P177" s="39" t="e">
        <f t="shared" ref="P177:P189" si="82">+K177*M177</f>
        <v>#N/A</v>
      </c>
    </row>
    <row r="178" spans="2:16" ht="25.5" x14ac:dyDescent="0.2">
      <c r="B178" s="114"/>
      <c r="C178" s="54">
        <f t="shared" ref="C178:C189" si="83">C177+0.01</f>
        <v>8.02</v>
      </c>
      <c r="D178" s="21" t="s">
        <v>9</v>
      </c>
      <c r="E178" s="18" t="s">
        <v>146</v>
      </c>
      <c r="F178" s="18"/>
      <c r="G178" s="65"/>
      <c r="J178" s="20"/>
      <c r="K178" s="63">
        <f t="shared" si="77"/>
        <v>5</v>
      </c>
      <c r="L178" s="63" t="e">
        <f t="shared" si="78"/>
        <v>#N/A</v>
      </c>
      <c r="M178" s="63" t="e">
        <f t="shared" si="79"/>
        <v>#N/A</v>
      </c>
      <c r="N178" s="39">
        <f t="shared" si="80"/>
        <v>25</v>
      </c>
      <c r="O178" s="39" t="e">
        <f t="shared" si="81"/>
        <v>#N/A</v>
      </c>
      <c r="P178" s="39" t="e">
        <f t="shared" si="82"/>
        <v>#N/A</v>
      </c>
    </row>
    <row r="179" spans="2:16" ht="63.75" x14ac:dyDescent="0.2">
      <c r="B179" s="114"/>
      <c r="C179" s="54">
        <f t="shared" si="83"/>
        <v>8.0299999999999994</v>
      </c>
      <c r="D179" s="21" t="s">
        <v>9</v>
      </c>
      <c r="E179" s="18" t="s">
        <v>147</v>
      </c>
      <c r="F179" s="18"/>
      <c r="G179" s="65"/>
      <c r="J179" s="20"/>
      <c r="K179" s="63">
        <f t="shared" si="77"/>
        <v>5</v>
      </c>
      <c r="L179" s="63" t="e">
        <f t="shared" si="78"/>
        <v>#N/A</v>
      </c>
      <c r="M179" s="63" t="e">
        <f t="shared" si="79"/>
        <v>#N/A</v>
      </c>
      <c r="N179" s="39">
        <f t="shared" si="80"/>
        <v>25</v>
      </c>
      <c r="O179" s="39" t="e">
        <f t="shared" si="81"/>
        <v>#N/A</v>
      </c>
      <c r="P179" s="39" t="e">
        <f t="shared" si="82"/>
        <v>#N/A</v>
      </c>
    </row>
    <row r="180" spans="2:16" ht="25.5" x14ac:dyDescent="0.2">
      <c r="B180" s="114"/>
      <c r="C180" s="54">
        <f t="shared" si="83"/>
        <v>8.0399999999999991</v>
      </c>
      <c r="D180" s="21" t="s">
        <v>9</v>
      </c>
      <c r="E180" s="18" t="s">
        <v>156</v>
      </c>
      <c r="F180" s="18"/>
      <c r="G180" s="65"/>
      <c r="J180" s="20"/>
      <c r="K180" s="63">
        <f t="shared" si="77"/>
        <v>5</v>
      </c>
      <c r="L180" s="63" t="e">
        <f t="shared" si="78"/>
        <v>#N/A</v>
      </c>
      <c r="M180" s="63" t="e">
        <f t="shared" si="79"/>
        <v>#N/A</v>
      </c>
      <c r="N180" s="39">
        <f t="shared" si="80"/>
        <v>25</v>
      </c>
      <c r="O180" s="39" t="e">
        <f t="shared" si="81"/>
        <v>#N/A</v>
      </c>
      <c r="P180" s="39" t="e">
        <f t="shared" si="82"/>
        <v>#N/A</v>
      </c>
    </row>
    <row r="181" spans="2:16" ht="25.5" x14ac:dyDescent="0.2">
      <c r="B181" s="114"/>
      <c r="C181" s="54">
        <f t="shared" si="83"/>
        <v>8.0499999999999989</v>
      </c>
      <c r="D181" s="21" t="s">
        <v>9</v>
      </c>
      <c r="E181" s="18" t="s">
        <v>148</v>
      </c>
      <c r="F181" s="18"/>
      <c r="G181" s="65"/>
      <c r="J181" s="20"/>
      <c r="K181" s="63">
        <f t="shared" si="77"/>
        <v>5</v>
      </c>
      <c r="L181" s="63" t="e">
        <f t="shared" si="78"/>
        <v>#N/A</v>
      </c>
      <c r="M181" s="63" t="e">
        <f t="shared" si="79"/>
        <v>#N/A</v>
      </c>
      <c r="N181" s="39">
        <f t="shared" si="80"/>
        <v>25</v>
      </c>
      <c r="O181" s="39" t="e">
        <f t="shared" si="81"/>
        <v>#N/A</v>
      </c>
      <c r="P181" s="39" t="e">
        <f t="shared" si="82"/>
        <v>#N/A</v>
      </c>
    </row>
    <row r="182" spans="2:16" ht="25.5" x14ac:dyDescent="0.2">
      <c r="B182" s="114"/>
      <c r="C182" s="54">
        <f t="shared" si="83"/>
        <v>8.0599999999999987</v>
      </c>
      <c r="D182" s="21" t="s">
        <v>9</v>
      </c>
      <c r="E182" s="18" t="s">
        <v>155</v>
      </c>
      <c r="F182" s="18"/>
      <c r="G182" s="65"/>
      <c r="J182" s="20"/>
      <c r="K182" s="63">
        <f t="shared" si="77"/>
        <v>5</v>
      </c>
      <c r="L182" s="63" t="e">
        <f t="shared" si="78"/>
        <v>#N/A</v>
      </c>
      <c r="M182" s="63" t="e">
        <f t="shared" si="79"/>
        <v>#N/A</v>
      </c>
      <c r="N182" s="39">
        <f t="shared" si="80"/>
        <v>25</v>
      </c>
      <c r="O182" s="39" t="e">
        <f t="shared" si="81"/>
        <v>#N/A</v>
      </c>
      <c r="P182" s="39" t="e">
        <f t="shared" si="82"/>
        <v>#N/A</v>
      </c>
    </row>
    <row r="183" spans="2:16" ht="25.5" x14ac:dyDescent="0.2">
      <c r="B183" s="114"/>
      <c r="C183" s="54">
        <f t="shared" si="83"/>
        <v>8.0699999999999985</v>
      </c>
      <c r="D183" s="21" t="s">
        <v>9</v>
      </c>
      <c r="E183" s="18" t="s">
        <v>150</v>
      </c>
      <c r="F183" s="18"/>
      <c r="G183" s="65"/>
      <c r="J183" s="20"/>
      <c r="K183" s="63">
        <f t="shared" si="77"/>
        <v>5</v>
      </c>
      <c r="L183" s="63" t="e">
        <f t="shared" si="78"/>
        <v>#N/A</v>
      </c>
      <c r="M183" s="63" t="e">
        <f t="shared" si="79"/>
        <v>#N/A</v>
      </c>
      <c r="N183" s="39">
        <f t="shared" si="80"/>
        <v>25</v>
      </c>
      <c r="O183" s="39" t="e">
        <f t="shared" si="81"/>
        <v>#N/A</v>
      </c>
      <c r="P183" s="39" t="e">
        <f t="shared" si="82"/>
        <v>#N/A</v>
      </c>
    </row>
    <row r="184" spans="2:16" ht="25.5" x14ac:dyDescent="0.2">
      <c r="B184" s="114"/>
      <c r="C184" s="54">
        <f t="shared" si="83"/>
        <v>8.0799999999999983</v>
      </c>
      <c r="D184" s="21" t="s">
        <v>9</v>
      </c>
      <c r="E184" s="18" t="s">
        <v>151</v>
      </c>
      <c r="F184" s="18"/>
      <c r="G184" s="65"/>
      <c r="J184" s="20"/>
      <c r="K184" s="63">
        <f t="shared" si="77"/>
        <v>5</v>
      </c>
      <c r="L184" s="63" t="e">
        <f t="shared" si="78"/>
        <v>#N/A</v>
      </c>
      <c r="M184" s="63" t="e">
        <f t="shared" si="79"/>
        <v>#N/A</v>
      </c>
      <c r="N184" s="39">
        <f t="shared" si="80"/>
        <v>25</v>
      </c>
      <c r="O184" s="39" t="e">
        <f t="shared" si="81"/>
        <v>#N/A</v>
      </c>
      <c r="P184" s="39" t="e">
        <f t="shared" si="82"/>
        <v>#N/A</v>
      </c>
    </row>
    <row r="185" spans="2:16" ht="25.5" x14ac:dyDescent="0.2">
      <c r="B185" s="114"/>
      <c r="C185" s="54">
        <f t="shared" si="83"/>
        <v>8.0899999999999981</v>
      </c>
      <c r="D185" s="21" t="s">
        <v>9</v>
      </c>
      <c r="E185" s="18" t="s">
        <v>245</v>
      </c>
      <c r="F185" s="18"/>
      <c r="G185" s="65"/>
      <c r="J185" s="20"/>
      <c r="K185" s="63">
        <f t="shared" si="77"/>
        <v>5</v>
      </c>
      <c r="L185" s="63" t="e">
        <f t="shared" si="78"/>
        <v>#N/A</v>
      </c>
      <c r="M185" s="63" t="e">
        <f t="shared" si="79"/>
        <v>#N/A</v>
      </c>
      <c r="N185" s="39">
        <f t="shared" si="80"/>
        <v>25</v>
      </c>
      <c r="O185" s="39" t="e">
        <f t="shared" si="81"/>
        <v>#N/A</v>
      </c>
      <c r="P185" s="39" t="e">
        <f t="shared" si="82"/>
        <v>#N/A</v>
      </c>
    </row>
    <row r="186" spans="2:16" ht="25.5" x14ac:dyDescent="0.2">
      <c r="B186" s="114"/>
      <c r="C186" s="54">
        <f t="shared" si="83"/>
        <v>8.0999999999999979</v>
      </c>
      <c r="D186" s="21" t="s">
        <v>9</v>
      </c>
      <c r="E186" s="18" t="s">
        <v>153</v>
      </c>
      <c r="F186" s="18"/>
      <c r="G186" s="65"/>
      <c r="J186" s="20"/>
      <c r="K186" s="63">
        <f t="shared" si="77"/>
        <v>5</v>
      </c>
      <c r="L186" s="63" t="e">
        <f t="shared" si="78"/>
        <v>#N/A</v>
      </c>
      <c r="M186" s="63" t="e">
        <f t="shared" si="79"/>
        <v>#N/A</v>
      </c>
      <c r="N186" s="39">
        <f t="shared" si="80"/>
        <v>25</v>
      </c>
      <c r="O186" s="39" t="e">
        <f t="shared" si="81"/>
        <v>#N/A</v>
      </c>
      <c r="P186" s="39" t="e">
        <f t="shared" si="82"/>
        <v>#N/A</v>
      </c>
    </row>
    <row r="187" spans="2:16" ht="25.5" x14ac:dyDescent="0.2">
      <c r="B187" s="114"/>
      <c r="C187" s="54">
        <f t="shared" si="83"/>
        <v>8.1099999999999977</v>
      </c>
      <c r="D187" s="21" t="s">
        <v>9</v>
      </c>
      <c r="E187" s="18" t="s">
        <v>152</v>
      </c>
      <c r="F187" s="18"/>
      <c r="G187" s="65"/>
      <c r="J187" s="20"/>
      <c r="K187" s="63">
        <f t="shared" si="77"/>
        <v>5</v>
      </c>
      <c r="L187" s="63" t="e">
        <f t="shared" si="78"/>
        <v>#N/A</v>
      </c>
      <c r="M187" s="63" t="e">
        <f t="shared" si="79"/>
        <v>#N/A</v>
      </c>
      <c r="N187" s="39">
        <f t="shared" si="80"/>
        <v>25</v>
      </c>
      <c r="O187" s="39" t="e">
        <f t="shared" si="81"/>
        <v>#N/A</v>
      </c>
      <c r="P187" s="39" t="e">
        <f t="shared" si="82"/>
        <v>#N/A</v>
      </c>
    </row>
    <row r="188" spans="2:16" x14ac:dyDescent="0.2">
      <c r="B188" s="114"/>
      <c r="C188" s="54">
        <f t="shared" si="83"/>
        <v>8.1199999999999974</v>
      </c>
      <c r="D188" s="21" t="s">
        <v>9</v>
      </c>
      <c r="E188" s="18" t="s">
        <v>154</v>
      </c>
      <c r="F188" s="18"/>
      <c r="G188" s="65"/>
      <c r="J188" s="20"/>
      <c r="K188" s="63">
        <f t="shared" si="77"/>
        <v>5</v>
      </c>
      <c r="L188" s="63" t="e">
        <f t="shared" si="78"/>
        <v>#N/A</v>
      </c>
      <c r="M188" s="63" t="e">
        <f t="shared" si="79"/>
        <v>#N/A</v>
      </c>
      <c r="N188" s="39">
        <f t="shared" si="80"/>
        <v>25</v>
      </c>
      <c r="O188" s="39" t="e">
        <f t="shared" si="81"/>
        <v>#N/A</v>
      </c>
      <c r="P188" s="39" t="e">
        <f t="shared" si="82"/>
        <v>#N/A</v>
      </c>
    </row>
    <row r="189" spans="2:16" ht="25.5" x14ac:dyDescent="0.2">
      <c r="B189" s="114"/>
      <c r="C189" s="54">
        <f t="shared" si="83"/>
        <v>8.1299999999999972</v>
      </c>
      <c r="D189" s="21" t="s">
        <v>9</v>
      </c>
      <c r="E189" s="18" t="s">
        <v>157</v>
      </c>
      <c r="F189" s="18"/>
      <c r="G189" s="65"/>
      <c r="J189" s="20"/>
      <c r="K189" s="63">
        <f t="shared" si="77"/>
        <v>5</v>
      </c>
      <c r="L189" s="63" t="e">
        <f t="shared" si="78"/>
        <v>#N/A</v>
      </c>
      <c r="M189" s="63" t="e">
        <f t="shared" si="79"/>
        <v>#N/A</v>
      </c>
      <c r="N189" s="39">
        <f t="shared" si="80"/>
        <v>25</v>
      </c>
      <c r="O189" s="39" t="e">
        <f t="shared" si="81"/>
        <v>#N/A</v>
      </c>
      <c r="P189" s="39" t="e">
        <f t="shared" si="82"/>
        <v>#N/A</v>
      </c>
    </row>
    <row r="190" spans="2:16" x14ac:dyDescent="0.2">
      <c r="B190" s="111" t="s">
        <v>158</v>
      </c>
      <c r="C190" s="112"/>
      <c r="D190" s="112"/>
      <c r="E190" s="112"/>
      <c r="F190" s="112"/>
      <c r="G190" s="112"/>
      <c r="H190" s="113"/>
      <c r="J190" s="58"/>
      <c r="K190" s="35">
        <f t="shared" ref="K190:P190" si="84">SUM(K177:K189)</f>
        <v>65</v>
      </c>
      <c r="L190" s="35" t="e">
        <f t="shared" si="84"/>
        <v>#N/A</v>
      </c>
      <c r="M190" s="35" t="e">
        <f t="shared" si="84"/>
        <v>#N/A</v>
      </c>
      <c r="N190" s="35">
        <f t="shared" si="84"/>
        <v>325</v>
      </c>
      <c r="O190" s="35" t="e">
        <f t="shared" si="84"/>
        <v>#N/A</v>
      </c>
      <c r="P190" s="35" t="e">
        <f t="shared" si="84"/>
        <v>#N/A</v>
      </c>
    </row>
    <row r="191" spans="2:16" ht="25.5" x14ac:dyDescent="0.2">
      <c r="B191" s="114" t="s">
        <v>158</v>
      </c>
      <c r="C191" s="54">
        <v>9.01</v>
      </c>
      <c r="D191" s="21" t="s">
        <v>9</v>
      </c>
      <c r="E191" s="18" t="s">
        <v>159</v>
      </c>
      <c r="F191" s="18"/>
      <c r="G191" s="65"/>
      <c r="J191" s="20"/>
      <c r="K191" s="63">
        <f t="shared" ref="K191:K198" si="85">VLOOKUP(D191,priscore,2,FALSE)</f>
        <v>5</v>
      </c>
      <c r="L191" s="63" t="e">
        <f t="shared" ref="L191:L198" si="86">VLOOKUP(J191,evalscore1,2,FALSE)</f>
        <v>#N/A</v>
      </c>
      <c r="M191" s="63" t="e">
        <f t="shared" ref="M191:M198" si="87">VLOOKUP(F191,vendorscore,2,FALSE)</f>
        <v>#N/A</v>
      </c>
      <c r="N191" s="39">
        <f t="shared" ref="N191:N198" si="88">+K191*5</f>
        <v>25</v>
      </c>
      <c r="O191" s="39" t="e">
        <f t="shared" ref="O191:O198" si="89">+K191*L191</f>
        <v>#N/A</v>
      </c>
      <c r="P191" s="39" t="e">
        <f t="shared" ref="P191:P198" si="90">+K191*M191</f>
        <v>#N/A</v>
      </c>
    </row>
    <row r="192" spans="2:16" ht="51" x14ac:dyDescent="0.2">
      <c r="B192" s="114"/>
      <c r="C192" s="54">
        <f t="shared" ref="C192:C198" si="91">C191+0.01</f>
        <v>9.02</v>
      </c>
      <c r="D192" s="21" t="s">
        <v>9</v>
      </c>
      <c r="E192" s="18" t="s">
        <v>160</v>
      </c>
      <c r="F192" s="18"/>
      <c r="G192" s="65"/>
      <c r="J192" s="20"/>
      <c r="K192" s="63">
        <f t="shared" si="85"/>
        <v>5</v>
      </c>
      <c r="L192" s="63" t="e">
        <f t="shared" si="86"/>
        <v>#N/A</v>
      </c>
      <c r="M192" s="63" t="e">
        <f t="shared" si="87"/>
        <v>#N/A</v>
      </c>
      <c r="N192" s="39">
        <f t="shared" si="88"/>
        <v>25</v>
      </c>
      <c r="O192" s="39" t="e">
        <f t="shared" si="89"/>
        <v>#N/A</v>
      </c>
      <c r="P192" s="39" t="e">
        <f t="shared" si="90"/>
        <v>#N/A</v>
      </c>
    </row>
    <row r="193" spans="2:16" ht="51" x14ac:dyDescent="0.2">
      <c r="B193" s="114"/>
      <c r="C193" s="54">
        <f t="shared" si="91"/>
        <v>9.0299999999999994</v>
      </c>
      <c r="D193" s="21" t="s">
        <v>9</v>
      </c>
      <c r="E193" s="18" t="s">
        <v>246</v>
      </c>
      <c r="F193" s="18"/>
      <c r="G193" s="65"/>
      <c r="J193" s="20"/>
      <c r="K193" s="63">
        <f t="shared" si="85"/>
        <v>5</v>
      </c>
      <c r="L193" s="63" t="e">
        <f t="shared" si="86"/>
        <v>#N/A</v>
      </c>
      <c r="M193" s="63" t="e">
        <f t="shared" si="87"/>
        <v>#N/A</v>
      </c>
      <c r="N193" s="39">
        <f t="shared" si="88"/>
        <v>25</v>
      </c>
      <c r="O193" s="39" t="e">
        <f t="shared" si="89"/>
        <v>#N/A</v>
      </c>
      <c r="P193" s="39" t="e">
        <f t="shared" si="90"/>
        <v>#N/A</v>
      </c>
    </row>
    <row r="194" spans="2:16" x14ac:dyDescent="0.2">
      <c r="B194" s="114"/>
      <c r="C194" s="54">
        <f t="shared" si="91"/>
        <v>9.0399999999999991</v>
      </c>
      <c r="D194" s="21" t="s">
        <v>9</v>
      </c>
      <c r="E194" s="18" t="s">
        <v>161</v>
      </c>
      <c r="F194" s="18"/>
      <c r="G194" s="65"/>
      <c r="J194" s="20"/>
      <c r="K194" s="63">
        <f t="shared" si="85"/>
        <v>5</v>
      </c>
      <c r="L194" s="63" t="e">
        <f t="shared" si="86"/>
        <v>#N/A</v>
      </c>
      <c r="M194" s="63" t="e">
        <f t="shared" si="87"/>
        <v>#N/A</v>
      </c>
      <c r="N194" s="39">
        <f t="shared" si="88"/>
        <v>25</v>
      </c>
      <c r="O194" s="39" t="e">
        <f t="shared" si="89"/>
        <v>#N/A</v>
      </c>
      <c r="P194" s="39" t="e">
        <f t="shared" si="90"/>
        <v>#N/A</v>
      </c>
    </row>
    <row r="195" spans="2:16" ht="38.25" x14ac:dyDescent="0.2">
      <c r="B195" s="114"/>
      <c r="C195" s="54">
        <f t="shared" si="91"/>
        <v>9.0499999999999989</v>
      </c>
      <c r="D195" s="21" t="s">
        <v>9</v>
      </c>
      <c r="E195" s="18" t="s">
        <v>247</v>
      </c>
      <c r="F195" s="18"/>
      <c r="G195" s="65"/>
      <c r="J195" s="20"/>
      <c r="K195" s="63">
        <f t="shared" si="85"/>
        <v>5</v>
      </c>
      <c r="L195" s="63" t="e">
        <f t="shared" si="86"/>
        <v>#N/A</v>
      </c>
      <c r="M195" s="63" t="e">
        <f t="shared" si="87"/>
        <v>#N/A</v>
      </c>
      <c r="N195" s="39">
        <f t="shared" si="88"/>
        <v>25</v>
      </c>
      <c r="O195" s="39" t="e">
        <f t="shared" si="89"/>
        <v>#N/A</v>
      </c>
      <c r="P195" s="39" t="e">
        <f t="shared" si="90"/>
        <v>#N/A</v>
      </c>
    </row>
    <row r="196" spans="2:16" ht="25.5" x14ac:dyDescent="0.2">
      <c r="B196" s="114"/>
      <c r="C196" s="54">
        <f t="shared" si="91"/>
        <v>9.0599999999999987</v>
      </c>
      <c r="D196" s="21" t="s">
        <v>9</v>
      </c>
      <c r="E196" s="18" t="s">
        <v>162</v>
      </c>
      <c r="F196" s="18"/>
      <c r="G196" s="65"/>
      <c r="J196" s="20"/>
      <c r="K196" s="63">
        <f t="shared" si="85"/>
        <v>5</v>
      </c>
      <c r="L196" s="63" t="e">
        <f t="shared" si="86"/>
        <v>#N/A</v>
      </c>
      <c r="M196" s="63" t="e">
        <f t="shared" si="87"/>
        <v>#N/A</v>
      </c>
      <c r="N196" s="39">
        <f t="shared" si="88"/>
        <v>25</v>
      </c>
      <c r="O196" s="39" t="e">
        <f t="shared" si="89"/>
        <v>#N/A</v>
      </c>
      <c r="P196" s="39" t="e">
        <f t="shared" si="90"/>
        <v>#N/A</v>
      </c>
    </row>
    <row r="197" spans="2:16" ht="38.25" x14ac:dyDescent="0.2">
      <c r="B197" s="114"/>
      <c r="C197" s="54">
        <f t="shared" si="91"/>
        <v>9.0699999999999985</v>
      </c>
      <c r="D197" s="21" t="s">
        <v>9</v>
      </c>
      <c r="E197" s="18" t="s">
        <v>163</v>
      </c>
      <c r="F197" s="18"/>
      <c r="G197" s="65"/>
      <c r="J197" s="20"/>
      <c r="K197" s="63">
        <f t="shared" si="85"/>
        <v>5</v>
      </c>
      <c r="L197" s="63" t="e">
        <f t="shared" si="86"/>
        <v>#N/A</v>
      </c>
      <c r="M197" s="63" t="e">
        <f t="shared" si="87"/>
        <v>#N/A</v>
      </c>
      <c r="N197" s="39">
        <f t="shared" si="88"/>
        <v>25</v>
      </c>
      <c r="O197" s="39" t="e">
        <f t="shared" si="89"/>
        <v>#N/A</v>
      </c>
      <c r="P197" s="39" t="e">
        <f t="shared" si="90"/>
        <v>#N/A</v>
      </c>
    </row>
    <row r="198" spans="2:16" ht="51" x14ac:dyDescent="0.2">
      <c r="B198" s="114"/>
      <c r="C198" s="54">
        <f t="shared" si="91"/>
        <v>9.0799999999999983</v>
      </c>
      <c r="D198" s="21" t="s">
        <v>9</v>
      </c>
      <c r="E198" s="18" t="s">
        <v>248</v>
      </c>
      <c r="F198" s="18"/>
      <c r="G198" s="65"/>
      <c r="J198" s="20"/>
      <c r="K198" s="63">
        <f t="shared" si="85"/>
        <v>5</v>
      </c>
      <c r="L198" s="63" t="e">
        <f t="shared" si="86"/>
        <v>#N/A</v>
      </c>
      <c r="M198" s="63" t="e">
        <f t="shared" si="87"/>
        <v>#N/A</v>
      </c>
      <c r="N198" s="39">
        <f t="shared" si="88"/>
        <v>25</v>
      </c>
      <c r="O198" s="39" t="e">
        <f t="shared" si="89"/>
        <v>#N/A</v>
      </c>
      <c r="P198" s="39" t="e">
        <f t="shared" si="90"/>
        <v>#N/A</v>
      </c>
    </row>
    <row r="199" spans="2:16" ht="12.75" customHeight="1" x14ac:dyDescent="0.2">
      <c r="B199" s="111" t="s">
        <v>164</v>
      </c>
      <c r="C199" s="112"/>
      <c r="D199" s="112"/>
      <c r="E199" s="112"/>
      <c r="F199" s="112"/>
      <c r="G199" s="112"/>
      <c r="H199" s="113"/>
      <c r="J199" s="58"/>
      <c r="K199" s="35">
        <f t="shared" ref="K199:P199" si="92">SUM(K191:K198)</f>
        <v>40</v>
      </c>
      <c r="L199" s="35" t="e">
        <f t="shared" si="92"/>
        <v>#N/A</v>
      </c>
      <c r="M199" s="35" t="e">
        <f t="shared" si="92"/>
        <v>#N/A</v>
      </c>
      <c r="N199" s="35">
        <f t="shared" si="92"/>
        <v>200</v>
      </c>
      <c r="O199" s="35" t="e">
        <f t="shared" si="92"/>
        <v>#N/A</v>
      </c>
      <c r="P199" s="35" t="e">
        <f t="shared" si="92"/>
        <v>#N/A</v>
      </c>
    </row>
    <row r="200" spans="2:16" ht="25.5" x14ac:dyDescent="0.2">
      <c r="B200" s="114" t="s">
        <v>164</v>
      </c>
      <c r="C200" s="59">
        <v>10.01</v>
      </c>
      <c r="D200" s="21" t="s">
        <v>9</v>
      </c>
      <c r="E200" s="18" t="s">
        <v>165</v>
      </c>
      <c r="F200" s="18"/>
      <c r="G200" s="65"/>
      <c r="J200" s="20"/>
      <c r="K200" s="63">
        <f t="shared" ref="K200:K215" si="93">VLOOKUP(D200,priscore,2,FALSE)</f>
        <v>5</v>
      </c>
      <c r="L200" s="63" t="e">
        <f t="shared" ref="L200:L215" si="94">VLOOKUP(J200,evalscore1,2,FALSE)</f>
        <v>#N/A</v>
      </c>
      <c r="M200" s="63" t="e">
        <f t="shared" ref="M200:M215" si="95">VLOOKUP(F200,vendorscore,2,FALSE)</f>
        <v>#N/A</v>
      </c>
      <c r="N200" s="39">
        <f t="shared" ref="N200:N215" si="96">+K200*5</f>
        <v>25</v>
      </c>
      <c r="O200" s="39" t="e">
        <f t="shared" ref="O200:O215" si="97">+K200*L200</f>
        <v>#N/A</v>
      </c>
      <c r="P200" s="39" t="e">
        <f t="shared" ref="P200:P215" si="98">+K200*M200</f>
        <v>#N/A</v>
      </c>
    </row>
    <row r="201" spans="2:16" ht="25.5" x14ac:dyDescent="0.2">
      <c r="B201" s="114"/>
      <c r="C201" s="54">
        <f t="shared" ref="C201" si="99">C200+0.01</f>
        <v>10.02</v>
      </c>
      <c r="D201" s="21" t="s">
        <v>9</v>
      </c>
      <c r="E201" s="18" t="s">
        <v>249</v>
      </c>
      <c r="F201" s="18"/>
      <c r="G201" s="65"/>
      <c r="J201" s="20"/>
      <c r="K201" s="63">
        <f t="shared" si="93"/>
        <v>5</v>
      </c>
      <c r="L201" s="63" t="e">
        <f t="shared" si="94"/>
        <v>#N/A</v>
      </c>
      <c r="M201" s="63" t="e">
        <f t="shared" si="95"/>
        <v>#N/A</v>
      </c>
      <c r="N201" s="39">
        <f t="shared" si="96"/>
        <v>25</v>
      </c>
      <c r="O201" s="39" t="e">
        <f t="shared" si="97"/>
        <v>#N/A</v>
      </c>
      <c r="P201" s="39" t="e">
        <f t="shared" si="98"/>
        <v>#N/A</v>
      </c>
    </row>
    <row r="202" spans="2:16" x14ac:dyDescent="0.2">
      <c r="B202" s="114"/>
      <c r="C202" s="54">
        <f t="shared" ref="C202:C215" si="100">C201+0.01</f>
        <v>10.029999999999999</v>
      </c>
      <c r="D202" s="21" t="s">
        <v>9</v>
      </c>
      <c r="E202" s="18" t="s">
        <v>166</v>
      </c>
      <c r="F202" s="18"/>
      <c r="G202" s="65"/>
      <c r="J202" s="20"/>
      <c r="K202" s="63">
        <f t="shared" si="93"/>
        <v>5</v>
      </c>
      <c r="L202" s="63" t="e">
        <f t="shared" si="94"/>
        <v>#N/A</v>
      </c>
      <c r="M202" s="63" t="e">
        <f t="shared" si="95"/>
        <v>#N/A</v>
      </c>
      <c r="N202" s="39">
        <f t="shared" si="96"/>
        <v>25</v>
      </c>
      <c r="O202" s="39" t="e">
        <f t="shared" si="97"/>
        <v>#N/A</v>
      </c>
      <c r="P202" s="39" t="e">
        <f t="shared" si="98"/>
        <v>#N/A</v>
      </c>
    </row>
    <row r="203" spans="2:16" ht="25.5" x14ac:dyDescent="0.2">
      <c r="B203" s="114"/>
      <c r="C203" s="54">
        <f t="shared" si="100"/>
        <v>10.039999999999999</v>
      </c>
      <c r="D203" s="21" t="s">
        <v>9</v>
      </c>
      <c r="E203" s="18" t="s">
        <v>167</v>
      </c>
      <c r="F203" s="18"/>
      <c r="G203" s="65"/>
      <c r="J203" s="20"/>
      <c r="K203" s="63">
        <f t="shared" si="93"/>
        <v>5</v>
      </c>
      <c r="L203" s="63" t="e">
        <f t="shared" si="94"/>
        <v>#N/A</v>
      </c>
      <c r="M203" s="63" t="e">
        <f t="shared" si="95"/>
        <v>#N/A</v>
      </c>
      <c r="N203" s="39">
        <f t="shared" si="96"/>
        <v>25</v>
      </c>
      <c r="O203" s="39" t="e">
        <f t="shared" si="97"/>
        <v>#N/A</v>
      </c>
      <c r="P203" s="39" t="e">
        <f t="shared" si="98"/>
        <v>#N/A</v>
      </c>
    </row>
    <row r="204" spans="2:16" ht="25.5" x14ac:dyDescent="0.2">
      <c r="B204" s="114"/>
      <c r="C204" s="54">
        <f t="shared" si="100"/>
        <v>10.049999999999999</v>
      </c>
      <c r="D204" s="21" t="s">
        <v>9</v>
      </c>
      <c r="E204" s="18" t="s">
        <v>173</v>
      </c>
      <c r="F204" s="18"/>
      <c r="G204" s="65"/>
      <c r="J204" s="20"/>
      <c r="K204" s="63">
        <f t="shared" si="93"/>
        <v>5</v>
      </c>
      <c r="L204" s="63" t="e">
        <f t="shared" si="94"/>
        <v>#N/A</v>
      </c>
      <c r="M204" s="63" t="e">
        <f t="shared" si="95"/>
        <v>#N/A</v>
      </c>
      <c r="N204" s="39">
        <f t="shared" si="96"/>
        <v>25</v>
      </c>
      <c r="O204" s="39" t="e">
        <f t="shared" si="97"/>
        <v>#N/A</v>
      </c>
      <c r="P204" s="39" t="e">
        <f t="shared" si="98"/>
        <v>#N/A</v>
      </c>
    </row>
    <row r="205" spans="2:16" ht="25.5" x14ac:dyDescent="0.2">
      <c r="B205" s="114"/>
      <c r="C205" s="54">
        <f t="shared" si="100"/>
        <v>10.059999999999999</v>
      </c>
      <c r="D205" s="21" t="s">
        <v>9</v>
      </c>
      <c r="E205" s="18" t="s">
        <v>250</v>
      </c>
      <c r="F205" s="18"/>
      <c r="G205" s="65"/>
      <c r="J205" s="20"/>
      <c r="K205" s="63">
        <f t="shared" si="93"/>
        <v>5</v>
      </c>
      <c r="L205" s="63" t="e">
        <f t="shared" si="94"/>
        <v>#N/A</v>
      </c>
      <c r="M205" s="63" t="e">
        <f t="shared" si="95"/>
        <v>#N/A</v>
      </c>
      <c r="N205" s="39">
        <f t="shared" si="96"/>
        <v>25</v>
      </c>
      <c r="O205" s="39" t="e">
        <f t="shared" si="97"/>
        <v>#N/A</v>
      </c>
      <c r="P205" s="39" t="e">
        <f t="shared" si="98"/>
        <v>#N/A</v>
      </c>
    </row>
    <row r="206" spans="2:16" ht="25.5" x14ac:dyDescent="0.2">
      <c r="B206" s="114"/>
      <c r="C206" s="54">
        <f t="shared" si="100"/>
        <v>10.069999999999999</v>
      </c>
      <c r="D206" s="21" t="s">
        <v>9</v>
      </c>
      <c r="E206" s="18" t="s">
        <v>168</v>
      </c>
      <c r="F206" s="18"/>
      <c r="G206" s="65"/>
      <c r="J206" s="20"/>
      <c r="K206" s="63">
        <f t="shared" si="93"/>
        <v>5</v>
      </c>
      <c r="L206" s="63" t="e">
        <f t="shared" si="94"/>
        <v>#N/A</v>
      </c>
      <c r="M206" s="63" t="e">
        <f t="shared" si="95"/>
        <v>#N/A</v>
      </c>
      <c r="N206" s="39">
        <f t="shared" si="96"/>
        <v>25</v>
      </c>
      <c r="O206" s="39" t="e">
        <f t="shared" si="97"/>
        <v>#N/A</v>
      </c>
      <c r="P206" s="39" t="e">
        <f t="shared" si="98"/>
        <v>#N/A</v>
      </c>
    </row>
    <row r="207" spans="2:16" ht="38.25" x14ac:dyDescent="0.2">
      <c r="B207" s="114"/>
      <c r="C207" s="54">
        <f t="shared" si="100"/>
        <v>10.079999999999998</v>
      </c>
      <c r="D207" s="21" t="s">
        <v>9</v>
      </c>
      <c r="E207" s="18" t="s">
        <v>169</v>
      </c>
      <c r="F207" s="18"/>
      <c r="G207" s="65"/>
      <c r="J207" s="20"/>
      <c r="K207" s="63">
        <f t="shared" si="93"/>
        <v>5</v>
      </c>
      <c r="L207" s="63" t="e">
        <f t="shared" si="94"/>
        <v>#N/A</v>
      </c>
      <c r="M207" s="63" t="e">
        <f t="shared" si="95"/>
        <v>#N/A</v>
      </c>
      <c r="N207" s="39">
        <f t="shared" si="96"/>
        <v>25</v>
      </c>
      <c r="O207" s="39" t="e">
        <f t="shared" si="97"/>
        <v>#N/A</v>
      </c>
      <c r="P207" s="39" t="e">
        <f t="shared" si="98"/>
        <v>#N/A</v>
      </c>
    </row>
    <row r="208" spans="2:16" ht="25.5" x14ac:dyDescent="0.2">
      <c r="B208" s="114"/>
      <c r="C208" s="54">
        <f t="shared" si="100"/>
        <v>10.089999999999998</v>
      </c>
      <c r="D208" s="21" t="s">
        <v>9</v>
      </c>
      <c r="E208" s="18" t="s">
        <v>251</v>
      </c>
      <c r="F208" s="18"/>
      <c r="G208" s="65"/>
      <c r="J208" s="20"/>
      <c r="K208" s="63">
        <f t="shared" si="93"/>
        <v>5</v>
      </c>
      <c r="L208" s="63" t="e">
        <f t="shared" si="94"/>
        <v>#N/A</v>
      </c>
      <c r="M208" s="63" t="e">
        <f t="shared" si="95"/>
        <v>#N/A</v>
      </c>
      <c r="N208" s="39">
        <f t="shared" si="96"/>
        <v>25</v>
      </c>
      <c r="O208" s="39" t="e">
        <f t="shared" si="97"/>
        <v>#N/A</v>
      </c>
      <c r="P208" s="39" t="e">
        <f t="shared" si="98"/>
        <v>#N/A</v>
      </c>
    </row>
    <row r="209" spans="2:16" ht="51" x14ac:dyDescent="0.2">
      <c r="B209" s="114"/>
      <c r="C209" s="54">
        <f t="shared" si="100"/>
        <v>10.099999999999998</v>
      </c>
      <c r="D209" s="21" t="s">
        <v>9</v>
      </c>
      <c r="E209" s="18" t="s">
        <v>170</v>
      </c>
      <c r="F209" s="18"/>
      <c r="G209" s="65"/>
      <c r="J209" s="20"/>
      <c r="K209" s="63">
        <f t="shared" si="93"/>
        <v>5</v>
      </c>
      <c r="L209" s="63" t="e">
        <f t="shared" si="94"/>
        <v>#N/A</v>
      </c>
      <c r="M209" s="63" t="e">
        <f t="shared" si="95"/>
        <v>#N/A</v>
      </c>
      <c r="N209" s="39">
        <f t="shared" si="96"/>
        <v>25</v>
      </c>
      <c r="O209" s="39" t="e">
        <f t="shared" si="97"/>
        <v>#N/A</v>
      </c>
      <c r="P209" s="39" t="e">
        <f t="shared" si="98"/>
        <v>#N/A</v>
      </c>
    </row>
    <row r="210" spans="2:16" ht="25.5" x14ac:dyDescent="0.2">
      <c r="B210" s="114"/>
      <c r="C210" s="54">
        <f t="shared" si="100"/>
        <v>10.109999999999998</v>
      </c>
      <c r="D210" s="21" t="s">
        <v>9</v>
      </c>
      <c r="E210" s="18" t="s">
        <v>252</v>
      </c>
      <c r="F210" s="18"/>
      <c r="G210" s="65"/>
      <c r="J210" s="20"/>
      <c r="K210" s="63">
        <f t="shared" si="93"/>
        <v>5</v>
      </c>
      <c r="L210" s="63" t="e">
        <f t="shared" si="94"/>
        <v>#N/A</v>
      </c>
      <c r="M210" s="63" t="e">
        <f t="shared" si="95"/>
        <v>#N/A</v>
      </c>
      <c r="N210" s="39">
        <f t="shared" si="96"/>
        <v>25</v>
      </c>
      <c r="O210" s="39" t="e">
        <f t="shared" si="97"/>
        <v>#N/A</v>
      </c>
      <c r="P210" s="39" t="e">
        <f t="shared" si="98"/>
        <v>#N/A</v>
      </c>
    </row>
    <row r="211" spans="2:16" ht="25.5" x14ac:dyDescent="0.2">
      <c r="B211" s="114"/>
      <c r="C211" s="54">
        <f t="shared" si="100"/>
        <v>10.119999999999997</v>
      </c>
      <c r="D211" s="21" t="s">
        <v>9</v>
      </c>
      <c r="E211" s="18" t="s">
        <v>171</v>
      </c>
      <c r="F211" s="18"/>
      <c r="G211" s="65"/>
      <c r="J211" s="20"/>
      <c r="K211" s="63">
        <f t="shared" si="93"/>
        <v>5</v>
      </c>
      <c r="L211" s="63" t="e">
        <f t="shared" si="94"/>
        <v>#N/A</v>
      </c>
      <c r="M211" s="63" t="e">
        <f t="shared" si="95"/>
        <v>#N/A</v>
      </c>
      <c r="N211" s="39">
        <f t="shared" si="96"/>
        <v>25</v>
      </c>
      <c r="O211" s="39" t="e">
        <f t="shared" si="97"/>
        <v>#N/A</v>
      </c>
      <c r="P211" s="39" t="e">
        <f t="shared" si="98"/>
        <v>#N/A</v>
      </c>
    </row>
    <row r="212" spans="2:16" ht="25.5" x14ac:dyDescent="0.2">
      <c r="B212" s="114"/>
      <c r="C212" s="54">
        <f t="shared" si="100"/>
        <v>10.129999999999997</v>
      </c>
      <c r="D212" s="21" t="s">
        <v>9</v>
      </c>
      <c r="E212" s="18" t="s">
        <v>253</v>
      </c>
      <c r="F212" s="18"/>
      <c r="G212" s="65"/>
      <c r="J212" s="20"/>
      <c r="K212" s="63">
        <f t="shared" si="93"/>
        <v>5</v>
      </c>
      <c r="L212" s="63" t="e">
        <f t="shared" si="94"/>
        <v>#N/A</v>
      </c>
      <c r="M212" s="63" t="e">
        <f t="shared" si="95"/>
        <v>#N/A</v>
      </c>
      <c r="N212" s="39">
        <f t="shared" si="96"/>
        <v>25</v>
      </c>
      <c r="O212" s="39" t="e">
        <f t="shared" si="97"/>
        <v>#N/A</v>
      </c>
      <c r="P212" s="39" t="e">
        <f t="shared" si="98"/>
        <v>#N/A</v>
      </c>
    </row>
    <row r="213" spans="2:16" ht="25.5" x14ac:dyDescent="0.2">
      <c r="B213" s="114"/>
      <c r="C213" s="54">
        <f t="shared" si="100"/>
        <v>10.139999999999997</v>
      </c>
      <c r="D213" s="21" t="s">
        <v>9</v>
      </c>
      <c r="E213" s="18" t="s">
        <v>172</v>
      </c>
      <c r="F213" s="18"/>
      <c r="G213" s="65"/>
      <c r="J213" s="20"/>
      <c r="K213" s="63">
        <f t="shared" si="93"/>
        <v>5</v>
      </c>
      <c r="L213" s="63" t="e">
        <f t="shared" si="94"/>
        <v>#N/A</v>
      </c>
      <c r="M213" s="63" t="e">
        <f t="shared" si="95"/>
        <v>#N/A</v>
      </c>
      <c r="N213" s="39">
        <f t="shared" si="96"/>
        <v>25</v>
      </c>
      <c r="O213" s="39" t="e">
        <f t="shared" si="97"/>
        <v>#N/A</v>
      </c>
      <c r="P213" s="39" t="e">
        <f t="shared" si="98"/>
        <v>#N/A</v>
      </c>
    </row>
    <row r="214" spans="2:16" ht="25.5" x14ac:dyDescent="0.2">
      <c r="B214" s="114"/>
      <c r="C214" s="54">
        <f t="shared" si="100"/>
        <v>10.149999999999997</v>
      </c>
      <c r="D214" s="21" t="s">
        <v>9</v>
      </c>
      <c r="E214" s="18" t="s">
        <v>174</v>
      </c>
      <c r="F214" s="18"/>
      <c r="G214" s="65"/>
      <c r="J214" s="20"/>
      <c r="K214" s="63">
        <f t="shared" si="93"/>
        <v>5</v>
      </c>
      <c r="L214" s="63" t="e">
        <f t="shared" si="94"/>
        <v>#N/A</v>
      </c>
      <c r="M214" s="63" t="e">
        <f t="shared" si="95"/>
        <v>#N/A</v>
      </c>
      <c r="N214" s="39">
        <f t="shared" si="96"/>
        <v>25</v>
      </c>
      <c r="O214" s="39" t="e">
        <f t="shared" si="97"/>
        <v>#N/A</v>
      </c>
      <c r="P214" s="39" t="e">
        <f t="shared" si="98"/>
        <v>#N/A</v>
      </c>
    </row>
    <row r="215" spans="2:16" ht="25.5" x14ac:dyDescent="0.2">
      <c r="B215" s="114"/>
      <c r="C215" s="54">
        <f t="shared" si="100"/>
        <v>10.159999999999997</v>
      </c>
      <c r="D215" s="21" t="s">
        <v>9</v>
      </c>
      <c r="E215" s="18" t="s">
        <v>175</v>
      </c>
      <c r="F215" s="18"/>
      <c r="G215" s="65"/>
      <c r="J215" s="20"/>
      <c r="K215" s="63">
        <f t="shared" si="93"/>
        <v>5</v>
      </c>
      <c r="L215" s="63" t="e">
        <f t="shared" si="94"/>
        <v>#N/A</v>
      </c>
      <c r="M215" s="63" t="e">
        <f t="shared" si="95"/>
        <v>#N/A</v>
      </c>
      <c r="N215" s="39">
        <f t="shared" si="96"/>
        <v>25</v>
      </c>
      <c r="O215" s="39" t="e">
        <f t="shared" si="97"/>
        <v>#N/A</v>
      </c>
      <c r="P215" s="39" t="e">
        <f t="shared" si="98"/>
        <v>#N/A</v>
      </c>
    </row>
    <row r="216" spans="2:16" ht="12.75" customHeight="1" x14ac:dyDescent="0.2">
      <c r="B216" s="124" t="s">
        <v>177</v>
      </c>
      <c r="C216" s="125"/>
      <c r="D216" s="125"/>
      <c r="E216" s="125"/>
      <c r="F216" s="125"/>
      <c r="G216" s="125"/>
      <c r="H216" s="126"/>
      <c r="J216" s="58"/>
      <c r="K216" s="35">
        <f t="shared" ref="K216:P216" si="101">SUM(K200:K215)</f>
        <v>80</v>
      </c>
      <c r="L216" s="35" t="e">
        <f t="shared" si="101"/>
        <v>#N/A</v>
      </c>
      <c r="M216" s="35" t="e">
        <f t="shared" si="101"/>
        <v>#N/A</v>
      </c>
      <c r="N216" s="35">
        <f t="shared" si="101"/>
        <v>400</v>
      </c>
      <c r="O216" s="35" t="e">
        <f t="shared" si="101"/>
        <v>#N/A</v>
      </c>
      <c r="P216" s="35" t="e">
        <f t="shared" si="101"/>
        <v>#N/A</v>
      </c>
    </row>
    <row r="217" spans="2:16" s="46" customFormat="1" ht="25.5" x14ac:dyDescent="0.2">
      <c r="B217" s="123" t="s">
        <v>177</v>
      </c>
      <c r="C217" s="60">
        <v>11.01</v>
      </c>
      <c r="D217" s="33" t="s">
        <v>9</v>
      </c>
      <c r="E217" s="22" t="s">
        <v>184</v>
      </c>
      <c r="F217" s="18"/>
      <c r="G217" s="65"/>
      <c r="H217" s="67"/>
      <c r="J217" s="20"/>
      <c r="K217" s="63">
        <f t="shared" ref="K217:K231" si="102">VLOOKUP(D217,priscore,2,FALSE)</f>
        <v>5</v>
      </c>
      <c r="L217" s="63" t="e">
        <f t="shared" ref="L217:L231" si="103">VLOOKUP(J217,evalscore1,2,FALSE)</f>
        <v>#N/A</v>
      </c>
      <c r="M217" s="63" t="e">
        <f t="shared" ref="M217:M231" si="104">VLOOKUP(F217,vendorscore,2,FALSE)</f>
        <v>#N/A</v>
      </c>
      <c r="N217" s="39">
        <f t="shared" ref="N217:N231" si="105">+K217*5</f>
        <v>25</v>
      </c>
      <c r="O217" s="39" t="e">
        <f t="shared" ref="O217:O231" si="106">+K217*L217</f>
        <v>#N/A</v>
      </c>
      <c r="P217" s="39" t="e">
        <f t="shared" ref="P217:P231" si="107">+K217*M217</f>
        <v>#N/A</v>
      </c>
    </row>
    <row r="218" spans="2:16" s="46" customFormat="1" ht="25.5" x14ac:dyDescent="0.2">
      <c r="B218" s="123"/>
      <c r="C218" s="54">
        <f t="shared" ref="C218:C231" si="108">C217+0.01</f>
        <v>11.02</v>
      </c>
      <c r="D218" s="33" t="s">
        <v>9</v>
      </c>
      <c r="E218" s="23" t="s">
        <v>178</v>
      </c>
      <c r="F218" s="18"/>
      <c r="G218" s="65"/>
      <c r="H218" s="67"/>
      <c r="J218" s="20"/>
      <c r="K218" s="63">
        <f t="shared" si="102"/>
        <v>5</v>
      </c>
      <c r="L218" s="63" t="e">
        <f t="shared" si="103"/>
        <v>#N/A</v>
      </c>
      <c r="M218" s="63" t="e">
        <f t="shared" si="104"/>
        <v>#N/A</v>
      </c>
      <c r="N218" s="39">
        <f t="shared" si="105"/>
        <v>25</v>
      </c>
      <c r="O218" s="39" t="e">
        <f t="shared" si="106"/>
        <v>#N/A</v>
      </c>
      <c r="P218" s="39" t="e">
        <f t="shared" si="107"/>
        <v>#N/A</v>
      </c>
    </row>
    <row r="219" spans="2:16" s="46" customFormat="1" ht="25.5" x14ac:dyDescent="0.2">
      <c r="B219" s="123"/>
      <c r="C219" s="54">
        <f t="shared" si="108"/>
        <v>11.03</v>
      </c>
      <c r="D219" s="33" t="s">
        <v>9</v>
      </c>
      <c r="E219" s="23" t="s">
        <v>254</v>
      </c>
      <c r="F219" s="18"/>
      <c r="G219" s="65"/>
      <c r="H219" s="67"/>
      <c r="J219" s="20"/>
      <c r="K219" s="63">
        <f t="shared" si="102"/>
        <v>5</v>
      </c>
      <c r="L219" s="63" t="e">
        <f t="shared" si="103"/>
        <v>#N/A</v>
      </c>
      <c r="M219" s="63" t="e">
        <f t="shared" si="104"/>
        <v>#N/A</v>
      </c>
      <c r="N219" s="39">
        <f t="shared" si="105"/>
        <v>25</v>
      </c>
      <c r="O219" s="39" t="e">
        <f t="shared" si="106"/>
        <v>#N/A</v>
      </c>
      <c r="P219" s="39" t="e">
        <f t="shared" si="107"/>
        <v>#N/A</v>
      </c>
    </row>
    <row r="220" spans="2:16" s="46" customFormat="1" ht="25.5" x14ac:dyDescent="0.2">
      <c r="B220" s="123"/>
      <c r="C220" s="54">
        <f t="shared" si="108"/>
        <v>11.04</v>
      </c>
      <c r="D220" s="33" t="s">
        <v>9</v>
      </c>
      <c r="E220" s="23" t="s">
        <v>179</v>
      </c>
      <c r="F220" s="18"/>
      <c r="G220" s="65"/>
      <c r="H220" s="67"/>
      <c r="J220" s="20"/>
      <c r="K220" s="63">
        <f t="shared" si="102"/>
        <v>5</v>
      </c>
      <c r="L220" s="63" t="e">
        <f t="shared" si="103"/>
        <v>#N/A</v>
      </c>
      <c r="M220" s="63" t="e">
        <f t="shared" si="104"/>
        <v>#N/A</v>
      </c>
      <c r="N220" s="39">
        <f t="shared" si="105"/>
        <v>25</v>
      </c>
      <c r="O220" s="39" t="e">
        <f t="shared" si="106"/>
        <v>#N/A</v>
      </c>
      <c r="P220" s="39" t="e">
        <f t="shared" si="107"/>
        <v>#N/A</v>
      </c>
    </row>
    <row r="221" spans="2:16" s="46" customFormat="1" ht="25.5" x14ac:dyDescent="0.2">
      <c r="B221" s="123"/>
      <c r="C221" s="54">
        <f t="shared" si="108"/>
        <v>11.049999999999999</v>
      </c>
      <c r="D221" s="33" t="s">
        <v>9</v>
      </c>
      <c r="E221" s="23" t="s">
        <v>180</v>
      </c>
      <c r="F221" s="18"/>
      <c r="G221" s="65"/>
      <c r="H221" s="67"/>
      <c r="J221" s="20"/>
      <c r="K221" s="63">
        <f t="shared" si="102"/>
        <v>5</v>
      </c>
      <c r="L221" s="63" t="e">
        <f t="shared" si="103"/>
        <v>#N/A</v>
      </c>
      <c r="M221" s="63" t="e">
        <f t="shared" si="104"/>
        <v>#N/A</v>
      </c>
      <c r="N221" s="39">
        <f t="shared" si="105"/>
        <v>25</v>
      </c>
      <c r="O221" s="39" t="e">
        <f t="shared" si="106"/>
        <v>#N/A</v>
      </c>
      <c r="P221" s="39" t="e">
        <f t="shared" si="107"/>
        <v>#N/A</v>
      </c>
    </row>
    <row r="222" spans="2:16" s="46" customFormat="1" ht="38.25" x14ac:dyDescent="0.2">
      <c r="B222" s="123"/>
      <c r="C222" s="54">
        <f t="shared" si="108"/>
        <v>11.059999999999999</v>
      </c>
      <c r="D222" s="33" t="s">
        <v>9</v>
      </c>
      <c r="E222" s="23" t="s">
        <v>185</v>
      </c>
      <c r="F222" s="18"/>
      <c r="G222" s="65"/>
      <c r="H222" s="67"/>
      <c r="J222" s="20"/>
      <c r="K222" s="63">
        <f t="shared" si="102"/>
        <v>5</v>
      </c>
      <c r="L222" s="63" t="e">
        <f t="shared" si="103"/>
        <v>#N/A</v>
      </c>
      <c r="M222" s="63" t="e">
        <f t="shared" si="104"/>
        <v>#N/A</v>
      </c>
      <c r="N222" s="39">
        <f t="shared" si="105"/>
        <v>25</v>
      </c>
      <c r="O222" s="39" t="e">
        <f t="shared" si="106"/>
        <v>#N/A</v>
      </c>
      <c r="P222" s="39" t="e">
        <f t="shared" si="107"/>
        <v>#N/A</v>
      </c>
    </row>
    <row r="223" spans="2:16" s="46" customFormat="1" ht="24.75" customHeight="1" x14ac:dyDescent="0.2">
      <c r="B223" s="123"/>
      <c r="C223" s="54">
        <f t="shared" si="108"/>
        <v>11.069999999999999</v>
      </c>
      <c r="D223" s="33" t="s">
        <v>9</v>
      </c>
      <c r="E223" s="23" t="s">
        <v>181</v>
      </c>
      <c r="F223" s="18"/>
      <c r="G223" s="65"/>
      <c r="H223" s="67"/>
      <c r="J223" s="20"/>
      <c r="K223" s="63">
        <f t="shared" si="102"/>
        <v>5</v>
      </c>
      <c r="L223" s="63" t="e">
        <f t="shared" si="103"/>
        <v>#N/A</v>
      </c>
      <c r="M223" s="63" t="e">
        <f t="shared" si="104"/>
        <v>#N/A</v>
      </c>
      <c r="N223" s="39">
        <f t="shared" si="105"/>
        <v>25</v>
      </c>
      <c r="O223" s="39" t="e">
        <f t="shared" si="106"/>
        <v>#N/A</v>
      </c>
      <c r="P223" s="39" t="e">
        <f t="shared" si="107"/>
        <v>#N/A</v>
      </c>
    </row>
    <row r="224" spans="2:16" s="46" customFormat="1" ht="25.5" x14ac:dyDescent="0.2">
      <c r="B224" s="123"/>
      <c r="C224" s="54">
        <f t="shared" si="108"/>
        <v>11.079999999999998</v>
      </c>
      <c r="D224" s="33" t="s">
        <v>9</v>
      </c>
      <c r="E224" s="23" t="s">
        <v>186</v>
      </c>
      <c r="F224" s="18"/>
      <c r="G224" s="65"/>
      <c r="H224" s="67"/>
      <c r="J224" s="20"/>
      <c r="K224" s="63">
        <f t="shared" si="102"/>
        <v>5</v>
      </c>
      <c r="L224" s="63" t="e">
        <f t="shared" si="103"/>
        <v>#N/A</v>
      </c>
      <c r="M224" s="63" t="e">
        <f t="shared" si="104"/>
        <v>#N/A</v>
      </c>
      <c r="N224" s="39">
        <f t="shared" si="105"/>
        <v>25</v>
      </c>
      <c r="O224" s="39" t="e">
        <f t="shared" si="106"/>
        <v>#N/A</v>
      </c>
      <c r="P224" s="39" t="e">
        <f t="shared" si="107"/>
        <v>#N/A</v>
      </c>
    </row>
    <row r="225" spans="2:16" s="46" customFormat="1" ht="25.5" x14ac:dyDescent="0.2">
      <c r="B225" s="123"/>
      <c r="C225" s="54">
        <f t="shared" si="108"/>
        <v>11.089999999999998</v>
      </c>
      <c r="D225" s="33" t="s">
        <v>9</v>
      </c>
      <c r="E225" s="23" t="s">
        <v>182</v>
      </c>
      <c r="F225" s="18"/>
      <c r="G225" s="65"/>
      <c r="H225" s="67"/>
      <c r="J225" s="20"/>
      <c r="K225" s="63">
        <f t="shared" si="102"/>
        <v>5</v>
      </c>
      <c r="L225" s="63" t="e">
        <f t="shared" si="103"/>
        <v>#N/A</v>
      </c>
      <c r="M225" s="63" t="e">
        <f t="shared" si="104"/>
        <v>#N/A</v>
      </c>
      <c r="N225" s="39">
        <f t="shared" si="105"/>
        <v>25</v>
      </c>
      <c r="O225" s="39" t="e">
        <f t="shared" si="106"/>
        <v>#N/A</v>
      </c>
      <c r="P225" s="39" t="e">
        <f t="shared" si="107"/>
        <v>#N/A</v>
      </c>
    </row>
    <row r="226" spans="2:16" s="46" customFormat="1" ht="25.5" x14ac:dyDescent="0.2">
      <c r="B226" s="123"/>
      <c r="C226" s="54">
        <f t="shared" si="108"/>
        <v>11.099999999999998</v>
      </c>
      <c r="D226" s="33" t="s">
        <v>9</v>
      </c>
      <c r="E226" s="23" t="s">
        <v>183</v>
      </c>
      <c r="F226" s="18"/>
      <c r="G226" s="65"/>
      <c r="H226" s="67"/>
      <c r="J226" s="20"/>
      <c r="K226" s="63">
        <f t="shared" si="102"/>
        <v>5</v>
      </c>
      <c r="L226" s="63" t="e">
        <f t="shared" si="103"/>
        <v>#N/A</v>
      </c>
      <c r="M226" s="63" t="e">
        <f t="shared" si="104"/>
        <v>#N/A</v>
      </c>
      <c r="N226" s="39">
        <f t="shared" si="105"/>
        <v>25</v>
      </c>
      <c r="O226" s="39" t="e">
        <f t="shared" si="106"/>
        <v>#N/A</v>
      </c>
      <c r="P226" s="39" t="e">
        <f t="shared" si="107"/>
        <v>#N/A</v>
      </c>
    </row>
    <row r="227" spans="2:16" s="46" customFormat="1" ht="25.5" x14ac:dyDescent="0.2">
      <c r="B227" s="123"/>
      <c r="C227" s="54">
        <f t="shared" si="108"/>
        <v>11.109999999999998</v>
      </c>
      <c r="D227" s="33" t="s">
        <v>9</v>
      </c>
      <c r="E227" s="23" t="s">
        <v>255</v>
      </c>
      <c r="F227" s="18"/>
      <c r="G227" s="65"/>
      <c r="H227" s="67"/>
      <c r="J227" s="20"/>
      <c r="K227" s="63">
        <f t="shared" si="102"/>
        <v>5</v>
      </c>
      <c r="L227" s="63" t="e">
        <f t="shared" si="103"/>
        <v>#N/A</v>
      </c>
      <c r="M227" s="63" t="e">
        <f t="shared" si="104"/>
        <v>#N/A</v>
      </c>
      <c r="N227" s="39">
        <f t="shared" si="105"/>
        <v>25</v>
      </c>
      <c r="O227" s="39" t="e">
        <f t="shared" si="106"/>
        <v>#N/A</v>
      </c>
      <c r="P227" s="39" t="e">
        <f t="shared" si="107"/>
        <v>#N/A</v>
      </c>
    </row>
    <row r="228" spans="2:16" s="46" customFormat="1" ht="25.5" x14ac:dyDescent="0.2">
      <c r="B228" s="123"/>
      <c r="C228" s="54">
        <f t="shared" si="108"/>
        <v>11.119999999999997</v>
      </c>
      <c r="D228" s="33" t="s">
        <v>9</v>
      </c>
      <c r="E228" s="23" t="s">
        <v>187</v>
      </c>
      <c r="F228" s="18"/>
      <c r="G228" s="65"/>
      <c r="H228" s="67"/>
      <c r="J228" s="20"/>
      <c r="K228" s="63">
        <f t="shared" si="102"/>
        <v>5</v>
      </c>
      <c r="L228" s="63" t="e">
        <f t="shared" si="103"/>
        <v>#N/A</v>
      </c>
      <c r="M228" s="63" t="e">
        <f t="shared" si="104"/>
        <v>#N/A</v>
      </c>
      <c r="N228" s="39">
        <f t="shared" si="105"/>
        <v>25</v>
      </c>
      <c r="O228" s="39" t="e">
        <f t="shared" si="106"/>
        <v>#N/A</v>
      </c>
      <c r="P228" s="39" t="e">
        <f t="shared" si="107"/>
        <v>#N/A</v>
      </c>
    </row>
    <row r="229" spans="2:16" s="46" customFormat="1" ht="38.25" x14ac:dyDescent="0.2">
      <c r="B229" s="123"/>
      <c r="C229" s="54">
        <f t="shared" si="108"/>
        <v>11.129999999999997</v>
      </c>
      <c r="D229" s="33" t="s">
        <v>9</v>
      </c>
      <c r="E229" s="22" t="s">
        <v>188</v>
      </c>
      <c r="F229" s="18"/>
      <c r="G229" s="65"/>
      <c r="H229" s="67"/>
      <c r="J229" s="20"/>
      <c r="K229" s="63">
        <f t="shared" si="102"/>
        <v>5</v>
      </c>
      <c r="L229" s="63" t="e">
        <f t="shared" si="103"/>
        <v>#N/A</v>
      </c>
      <c r="M229" s="63" t="e">
        <f t="shared" si="104"/>
        <v>#N/A</v>
      </c>
      <c r="N229" s="39">
        <f t="shared" si="105"/>
        <v>25</v>
      </c>
      <c r="O229" s="39" t="e">
        <f t="shared" si="106"/>
        <v>#N/A</v>
      </c>
      <c r="P229" s="39" t="e">
        <f t="shared" si="107"/>
        <v>#N/A</v>
      </c>
    </row>
    <row r="230" spans="2:16" s="46" customFormat="1" ht="22.5" customHeight="1" x14ac:dyDescent="0.2">
      <c r="B230" s="123"/>
      <c r="C230" s="54">
        <f t="shared" si="108"/>
        <v>11.139999999999997</v>
      </c>
      <c r="D230" s="33" t="s">
        <v>9</v>
      </c>
      <c r="E230" s="22" t="s">
        <v>256</v>
      </c>
      <c r="F230" s="18"/>
      <c r="G230" s="65"/>
      <c r="H230" s="67"/>
      <c r="J230" s="20"/>
      <c r="K230" s="63">
        <f t="shared" si="102"/>
        <v>5</v>
      </c>
      <c r="L230" s="63" t="e">
        <f t="shared" si="103"/>
        <v>#N/A</v>
      </c>
      <c r="M230" s="63" t="e">
        <f t="shared" si="104"/>
        <v>#N/A</v>
      </c>
      <c r="N230" s="39">
        <f t="shared" si="105"/>
        <v>25</v>
      </c>
      <c r="O230" s="39" t="e">
        <f t="shared" si="106"/>
        <v>#N/A</v>
      </c>
      <c r="P230" s="39" t="e">
        <f t="shared" si="107"/>
        <v>#N/A</v>
      </c>
    </row>
    <row r="231" spans="2:16" ht="25.5" x14ac:dyDescent="0.2">
      <c r="B231" s="123"/>
      <c r="C231" s="54">
        <f t="shared" si="108"/>
        <v>11.149999999999997</v>
      </c>
      <c r="D231" s="39" t="s">
        <v>9</v>
      </c>
      <c r="E231" s="22" t="s">
        <v>257</v>
      </c>
      <c r="F231" s="18"/>
      <c r="G231" s="65"/>
      <c r="J231" s="20"/>
      <c r="K231" s="63">
        <f t="shared" si="102"/>
        <v>5</v>
      </c>
      <c r="L231" s="63" t="e">
        <f t="shared" si="103"/>
        <v>#N/A</v>
      </c>
      <c r="M231" s="63" t="e">
        <f t="shared" si="104"/>
        <v>#N/A</v>
      </c>
      <c r="N231" s="39">
        <f t="shared" si="105"/>
        <v>25</v>
      </c>
      <c r="O231" s="39" t="e">
        <f t="shared" si="106"/>
        <v>#N/A</v>
      </c>
      <c r="P231" s="39" t="e">
        <f t="shared" si="107"/>
        <v>#N/A</v>
      </c>
    </row>
    <row r="232" spans="2:16" x14ac:dyDescent="0.2">
      <c r="B232" s="122"/>
      <c r="C232" s="122"/>
      <c r="D232" s="122"/>
      <c r="E232" s="122"/>
      <c r="F232" s="122"/>
      <c r="G232" s="122"/>
      <c r="H232" s="68"/>
      <c r="J232" s="58"/>
      <c r="K232" s="35">
        <f>SUM(K217:K231)</f>
        <v>75</v>
      </c>
      <c r="L232" s="35" t="e">
        <f>SUM(L217:L231)</f>
        <v>#N/A</v>
      </c>
      <c r="M232" s="35" t="e">
        <f t="shared" ref="M232:P232" si="109">SUM(M217:M231)</f>
        <v>#N/A</v>
      </c>
      <c r="N232" s="35">
        <f t="shared" si="109"/>
        <v>375</v>
      </c>
      <c r="O232" s="35" t="e">
        <f t="shared" si="109"/>
        <v>#N/A</v>
      </c>
      <c r="P232" s="35" t="e">
        <f t="shared" si="109"/>
        <v>#N/A</v>
      </c>
    </row>
    <row r="233" spans="2:16" hidden="1" x14ac:dyDescent="0.2">
      <c r="B233" s="133" t="s">
        <v>305</v>
      </c>
      <c r="C233" s="134"/>
      <c r="D233" s="134"/>
      <c r="E233" s="135"/>
      <c r="F233" s="82"/>
      <c r="G233" s="82"/>
      <c r="H233" s="68"/>
      <c r="J233" s="101"/>
      <c r="K233" s="102"/>
      <c r="L233" s="102"/>
      <c r="M233" s="102"/>
      <c r="N233" s="102"/>
      <c r="O233" s="102"/>
      <c r="P233" s="102"/>
    </row>
    <row r="234" spans="2:16" hidden="1" x14ac:dyDescent="0.2">
      <c r="B234" s="136"/>
      <c r="C234" s="83"/>
      <c r="D234" s="83"/>
      <c r="E234" s="137"/>
      <c r="F234" s="70"/>
      <c r="G234" s="70"/>
      <c r="H234" s="68"/>
      <c r="J234" s="71"/>
      <c r="K234" s="72"/>
      <c r="L234" s="72"/>
      <c r="M234" s="72"/>
      <c r="N234" s="72"/>
      <c r="O234" s="72"/>
      <c r="P234" s="72"/>
    </row>
    <row r="235" spans="2:16" ht="15" hidden="1" x14ac:dyDescent="0.25">
      <c r="B235" s="138" t="s">
        <v>3</v>
      </c>
      <c r="C235" s="61" t="s">
        <v>283</v>
      </c>
      <c r="D235" s="68"/>
      <c r="E235" s="139" t="s">
        <v>3</v>
      </c>
      <c r="F235" s="70"/>
      <c r="G235" s="70"/>
      <c r="H235" s="68"/>
      <c r="J235" s="66"/>
      <c r="K235" s="42"/>
      <c r="L235" s="42"/>
      <c r="M235" s="72"/>
      <c r="N235" s="72"/>
      <c r="O235" s="72"/>
      <c r="P235" s="72"/>
    </row>
    <row r="236" spans="2:16" ht="15" hidden="1" x14ac:dyDescent="0.25">
      <c r="B236" s="138"/>
      <c r="C236" s="61"/>
      <c r="D236" s="68"/>
      <c r="E236" s="139"/>
      <c r="F236" s="70"/>
      <c r="G236" s="70"/>
      <c r="H236" s="42"/>
      <c r="K236" s="42"/>
      <c r="M236" s="72"/>
      <c r="N236" s="72"/>
      <c r="O236" s="72"/>
      <c r="P236" s="72"/>
    </row>
    <row r="237" spans="2:16" ht="15" hidden="1" x14ac:dyDescent="0.25">
      <c r="B237" s="140" t="s">
        <v>9</v>
      </c>
      <c r="C237" s="62">
        <v>5</v>
      </c>
      <c r="D237" s="68"/>
      <c r="E237" s="141" t="s">
        <v>9</v>
      </c>
      <c r="F237" s="70"/>
      <c r="G237" s="70"/>
      <c r="H237" s="42"/>
      <c r="K237" s="42"/>
      <c r="M237" s="72"/>
      <c r="N237" s="72"/>
      <c r="O237" s="72"/>
      <c r="P237" s="72"/>
    </row>
    <row r="238" spans="2:16" ht="15" hidden="1" x14ac:dyDescent="0.25">
      <c r="B238" s="140" t="s">
        <v>13</v>
      </c>
      <c r="C238" s="62">
        <v>4</v>
      </c>
      <c r="D238" s="68"/>
      <c r="E238" s="141" t="s">
        <v>13</v>
      </c>
      <c r="F238" s="69"/>
      <c r="H238" s="42"/>
      <c r="K238" s="42"/>
    </row>
    <row r="239" spans="2:16" ht="15" hidden="1" x14ac:dyDescent="0.25">
      <c r="B239" s="142" t="s">
        <v>8</v>
      </c>
      <c r="C239" s="62">
        <v>3</v>
      </c>
      <c r="D239" s="68"/>
      <c r="E239" s="141" t="s">
        <v>8</v>
      </c>
      <c r="F239" s="69"/>
      <c r="H239" s="42"/>
      <c r="K239" s="42"/>
    </row>
    <row r="240" spans="2:16" ht="15" hidden="1" x14ac:dyDescent="0.25">
      <c r="B240" s="140" t="s">
        <v>23</v>
      </c>
      <c r="C240" s="62">
        <v>2</v>
      </c>
      <c r="D240" s="68"/>
      <c r="E240" s="141" t="s">
        <v>23</v>
      </c>
      <c r="H240" s="42"/>
      <c r="K240" s="42"/>
    </row>
    <row r="241" spans="2:11" ht="15" hidden="1" x14ac:dyDescent="0.25">
      <c r="B241" s="140" t="s">
        <v>7</v>
      </c>
      <c r="C241" s="62">
        <v>1</v>
      </c>
      <c r="D241" s="68"/>
      <c r="E241" s="141" t="s">
        <v>7</v>
      </c>
      <c r="H241" s="42"/>
      <c r="K241" s="42"/>
    </row>
    <row r="242" spans="2:11" hidden="1" x14ac:dyDescent="0.2">
      <c r="B242" s="143"/>
      <c r="C242" s="68"/>
      <c r="D242" s="68"/>
      <c r="E242" s="144"/>
      <c r="H242" s="42"/>
      <c r="K242" s="42"/>
    </row>
    <row r="243" spans="2:11" hidden="1" x14ac:dyDescent="0.2">
      <c r="B243" s="143"/>
      <c r="C243" s="68"/>
      <c r="D243" s="68"/>
      <c r="E243" s="144"/>
      <c r="H243" s="42"/>
      <c r="K243" s="42"/>
    </row>
    <row r="244" spans="2:11" ht="15" hidden="1" x14ac:dyDescent="0.25">
      <c r="B244" s="145" t="s">
        <v>11</v>
      </c>
      <c r="C244" s="1" t="s">
        <v>283</v>
      </c>
      <c r="D244" s="68"/>
      <c r="E244" s="146" t="s">
        <v>11</v>
      </c>
      <c r="H244" s="42"/>
      <c r="K244" s="42"/>
    </row>
    <row r="245" spans="2:11" ht="15" hidden="1" x14ac:dyDescent="0.25">
      <c r="B245" s="145"/>
      <c r="C245" s="1"/>
      <c r="D245" s="68"/>
      <c r="E245" s="146"/>
      <c r="H245" s="42"/>
      <c r="K245" s="42"/>
    </row>
    <row r="246" spans="2:11" ht="15" hidden="1" x14ac:dyDescent="0.25">
      <c r="B246" s="147" t="s">
        <v>10</v>
      </c>
      <c r="C246" s="2">
        <v>5</v>
      </c>
      <c r="D246" s="68"/>
      <c r="E246" s="148" t="s">
        <v>10</v>
      </c>
      <c r="H246" s="42"/>
      <c r="K246" s="42"/>
    </row>
    <row r="247" spans="2:11" ht="15" hidden="1" x14ac:dyDescent="0.25">
      <c r="B247" s="147" t="s">
        <v>14</v>
      </c>
      <c r="C247" s="2">
        <v>4</v>
      </c>
      <c r="D247" s="68"/>
      <c r="E247" s="148" t="s">
        <v>14</v>
      </c>
      <c r="H247" s="42"/>
      <c r="K247" s="42"/>
    </row>
    <row r="248" spans="2:11" ht="15" hidden="1" x14ac:dyDescent="0.25">
      <c r="B248" s="147" t="s">
        <v>15</v>
      </c>
      <c r="C248" s="2">
        <v>3</v>
      </c>
      <c r="D248" s="68"/>
      <c r="E248" s="148" t="s">
        <v>15</v>
      </c>
      <c r="H248" s="42"/>
      <c r="K248" s="42"/>
    </row>
    <row r="249" spans="2:11" ht="15" hidden="1" x14ac:dyDescent="0.25">
      <c r="B249" s="147" t="s">
        <v>12</v>
      </c>
      <c r="C249" s="2">
        <v>2</v>
      </c>
      <c r="D249" s="68"/>
      <c r="E249" s="148" t="s">
        <v>12</v>
      </c>
      <c r="H249" s="42"/>
      <c r="K249" s="42"/>
    </row>
    <row r="250" spans="2:11" ht="15" hidden="1" x14ac:dyDescent="0.25">
      <c r="B250" s="147" t="s">
        <v>70</v>
      </c>
      <c r="C250" s="2">
        <v>1</v>
      </c>
      <c r="D250" s="68"/>
      <c r="E250" s="148" t="s">
        <v>70</v>
      </c>
      <c r="H250" s="42"/>
      <c r="K250" s="42"/>
    </row>
    <row r="251" spans="2:11" hidden="1" x14ac:dyDescent="0.2">
      <c r="B251" s="143"/>
      <c r="C251" s="68"/>
      <c r="D251" s="68"/>
      <c r="E251" s="144"/>
      <c r="H251" s="42"/>
      <c r="K251" s="42"/>
    </row>
    <row r="252" spans="2:11" hidden="1" x14ac:dyDescent="0.2">
      <c r="B252" s="143"/>
      <c r="C252" s="68"/>
      <c r="D252" s="68"/>
      <c r="E252" s="144"/>
      <c r="H252" s="42"/>
      <c r="K252" s="42"/>
    </row>
    <row r="253" spans="2:11" ht="15" hidden="1" x14ac:dyDescent="0.25">
      <c r="B253" s="145" t="s">
        <v>18</v>
      </c>
      <c r="C253" s="1" t="s">
        <v>283</v>
      </c>
      <c r="D253" s="68"/>
      <c r="E253" s="146" t="s">
        <v>18</v>
      </c>
      <c r="H253" s="42"/>
      <c r="K253" s="42"/>
    </row>
    <row r="254" spans="2:11" ht="15" hidden="1" x14ac:dyDescent="0.25">
      <c r="B254" s="145"/>
      <c r="C254" s="1"/>
      <c r="D254" s="68"/>
      <c r="E254" s="146"/>
      <c r="H254" s="42"/>
      <c r="K254" s="42"/>
    </row>
    <row r="255" spans="2:11" ht="15" hidden="1" x14ac:dyDescent="0.25">
      <c r="B255" s="149" t="s">
        <v>19</v>
      </c>
      <c r="C255" s="2">
        <v>5</v>
      </c>
      <c r="D255" s="68"/>
      <c r="E255" s="150" t="s">
        <v>19</v>
      </c>
      <c r="H255" s="42"/>
      <c r="K255" s="42"/>
    </row>
    <row r="256" spans="2:11" ht="15" hidden="1" x14ac:dyDescent="0.25">
      <c r="B256" s="149" t="s">
        <v>190</v>
      </c>
      <c r="C256" s="2">
        <v>4</v>
      </c>
      <c r="D256" s="68"/>
      <c r="E256" s="150" t="s">
        <v>190</v>
      </c>
      <c r="H256" s="42"/>
      <c r="K256" s="42"/>
    </row>
    <row r="257" spans="2:11" ht="15" hidden="1" x14ac:dyDescent="0.25">
      <c r="B257" s="149" t="s">
        <v>20</v>
      </c>
      <c r="C257" s="2">
        <v>3</v>
      </c>
      <c r="D257" s="68"/>
      <c r="E257" s="150" t="s">
        <v>20</v>
      </c>
      <c r="H257" s="42"/>
      <c r="K257" s="42"/>
    </row>
    <row r="258" spans="2:11" ht="15" hidden="1" x14ac:dyDescent="0.25">
      <c r="B258" s="149" t="s">
        <v>21</v>
      </c>
      <c r="C258" s="2">
        <v>2</v>
      </c>
      <c r="D258" s="68"/>
      <c r="E258" s="150" t="s">
        <v>21</v>
      </c>
      <c r="H258" s="42"/>
      <c r="K258" s="42"/>
    </row>
    <row r="259" spans="2:11" ht="15" hidden="1" x14ac:dyDescent="0.25">
      <c r="B259" s="149" t="s">
        <v>22</v>
      </c>
      <c r="C259" s="2">
        <v>1</v>
      </c>
      <c r="D259" s="68"/>
      <c r="E259" s="150" t="s">
        <v>22</v>
      </c>
      <c r="H259" s="42"/>
      <c r="K259" s="42"/>
    </row>
    <row r="260" spans="2:11" ht="13.5" hidden="1" thickBot="1" x14ac:dyDescent="0.25">
      <c r="B260" s="151"/>
      <c r="C260" s="152"/>
      <c r="D260" s="153"/>
      <c r="E260" s="154"/>
      <c r="H260" s="42"/>
      <c r="K260" s="42"/>
    </row>
    <row r="261" spans="2:11" x14ac:dyDescent="0.2">
      <c r="H261" s="68"/>
    </row>
    <row r="262" spans="2:11" x14ac:dyDescent="0.2">
      <c r="H262" s="68"/>
    </row>
    <row r="263" spans="2:11" x14ac:dyDescent="0.2">
      <c r="H263" s="68"/>
    </row>
    <row r="264" spans="2:11" x14ac:dyDescent="0.2">
      <c r="H264" s="68"/>
    </row>
    <row r="265" spans="2:11" x14ac:dyDescent="0.2">
      <c r="H265" s="68"/>
      <c r="I265" s="68"/>
      <c r="J265" s="68"/>
    </row>
    <row r="266" spans="2:11" x14ac:dyDescent="0.2">
      <c r="H266" s="68"/>
      <c r="I266" s="68"/>
      <c r="J266" s="68"/>
    </row>
    <row r="267" spans="2:11" x14ac:dyDescent="0.2">
      <c r="H267" s="68"/>
      <c r="I267" s="68"/>
      <c r="J267" s="68"/>
    </row>
    <row r="268" spans="2:11" x14ac:dyDescent="0.2">
      <c r="H268" s="68"/>
      <c r="I268" s="68"/>
      <c r="J268" s="68"/>
    </row>
    <row r="269" spans="2:11" x14ac:dyDescent="0.2">
      <c r="H269" s="68"/>
      <c r="I269" s="68"/>
      <c r="J269" s="68"/>
    </row>
    <row r="270" spans="2:11" x14ac:dyDescent="0.2">
      <c r="H270" s="68"/>
      <c r="I270" s="68"/>
      <c r="J270" s="68"/>
    </row>
    <row r="271" spans="2:11" x14ac:dyDescent="0.2">
      <c r="H271" s="68"/>
      <c r="I271" s="68"/>
      <c r="J271" s="68"/>
    </row>
    <row r="272" spans="2:11" x14ac:dyDescent="0.2">
      <c r="H272" s="68"/>
      <c r="I272" s="68"/>
      <c r="J272" s="68"/>
    </row>
    <row r="273" spans="8:10" x14ac:dyDescent="0.2">
      <c r="H273" s="68"/>
      <c r="I273" s="68"/>
      <c r="J273" s="68"/>
    </row>
    <row r="274" spans="8:10" x14ac:dyDescent="0.2">
      <c r="H274" s="68"/>
      <c r="I274" s="68"/>
      <c r="J274" s="68"/>
    </row>
    <row r="275" spans="8:10" x14ac:dyDescent="0.2">
      <c r="H275" s="68"/>
      <c r="I275" s="68"/>
      <c r="J275" s="68"/>
    </row>
    <row r="276" spans="8:10" x14ac:dyDescent="0.2">
      <c r="H276" s="68"/>
      <c r="I276" s="68"/>
      <c r="J276" s="68"/>
    </row>
    <row r="277" spans="8:10" x14ac:dyDescent="0.2">
      <c r="H277" s="68"/>
      <c r="I277" s="68"/>
      <c r="J277" s="68"/>
    </row>
    <row r="278" spans="8:10" x14ac:dyDescent="0.2">
      <c r="H278" s="68"/>
      <c r="I278" s="68"/>
      <c r="J278" s="68"/>
    </row>
    <row r="279" spans="8:10" x14ac:dyDescent="0.2">
      <c r="H279" s="68"/>
      <c r="I279" s="68"/>
      <c r="J279" s="68"/>
    </row>
    <row r="280" spans="8:10" x14ac:dyDescent="0.2">
      <c r="H280" s="68"/>
      <c r="I280" s="68"/>
      <c r="J280" s="68"/>
    </row>
    <row r="281" spans="8:10" x14ac:dyDescent="0.2">
      <c r="H281" s="68"/>
      <c r="I281" s="68"/>
      <c r="J281" s="68"/>
    </row>
    <row r="282" spans="8:10" x14ac:dyDescent="0.2">
      <c r="H282" s="68"/>
      <c r="I282" s="68"/>
      <c r="J282" s="68"/>
    </row>
    <row r="283" spans="8:10" x14ac:dyDescent="0.2">
      <c r="H283" s="68"/>
      <c r="I283" s="68"/>
      <c r="J283" s="68"/>
    </row>
    <row r="284" spans="8:10" x14ac:dyDescent="0.2">
      <c r="H284" s="68"/>
      <c r="I284" s="68"/>
      <c r="J284" s="68"/>
    </row>
    <row r="285" spans="8:10" x14ac:dyDescent="0.2">
      <c r="H285" s="68"/>
      <c r="I285" s="68"/>
      <c r="J285" s="68"/>
    </row>
    <row r="286" spans="8:10" x14ac:dyDescent="0.2">
      <c r="H286" s="68"/>
      <c r="I286" s="68"/>
      <c r="J286" s="68"/>
    </row>
    <row r="287" spans="8:10" x14ac:dyDescent="0.2">
      <c r="H287" s="68"/>
      <c r="I287" s="68"/>
      <c r="J287" s="68"/>
    </row>
    <row r="288" spans="8:10" x14ac:dyDescent="0.2">
      <c r="H288" s="68"/>
      <c r="I288" s="68"/>
      <c r="J288" s="68"/>
    </row>
    <row r="289" spans="8:10" x14ac:dyDescent="0.2">
      <c r="H289" s="68"/>
      <c r="I289" s="68"/>
      <c r="J289" s="68"/>
    </row>
    <row r="290" spans="8:10" x14ac:dyDescent="0.2">
      <c r="H290" s="68"/>
      <c r="I290" s="68"/>
      <c r="J290" s="68"/>
    </row>
    <row r="291" spans="8:10" x14ac:dyDescent="0.2">
      <c r="H291" s="68"/>
      <c r="I291" s="68"/>
      <c r="J291" s="68"/>
    </row>
    <row r="292" spans="8:10" x14ac:dyDescent="0.2">
      <c r="H292" s="68"/>
      <c r="I292" s="68"/>
      <c r="J292" s="68"/>
    </row>
    <row r="293" spans="8:10" x14ac:dyDescent="0.2">
      <c r="H293" s="68"/>
      <c r="I293" s="68"/>
      <c r="J293" s="68"/>
    </row>
    <row r="294" spans="8:10" x14ac:dyDescent="0.2">
      <c r="H294" s="68"/>
      <c r="I294" s="68"/>
      <c r="J294" s="68"/>
    </row>
  </sheetData>
  <mergeCells count="26">
    <mergeCell ref="J2:P2"/>
    <mergeCell ref="B5:B27"/>
    <mergeCell ref="B233:E233"/>
    <mergeCell ref="B232:G232"/>
    <mergeCell ref="B177:B189"/>
    <mergeCell ref="B191:B198"/>
    <mergeCell ref="B200:B215"/>
    <mergeCell ref="B217:B231"/>
    <mergeCell ref="B190:H190"/>
    <mergeCell ref="B199:H199"/>
    <mergeCell ref="B216:H216"/>
    <mergeCell ref="B4:H4"/>
    <mergeCell ref="B28:H28"/>
    <mergeCell ref="B1:D1"/>
    <mergeCell ref="B84:H84"/>
    <mergeCell ref="B106:H106"/>
    <mergeCell ref="B29:B64"/>
    <mergeCell ref="B66:B83"/>
    <mergeCell ref="B65:H65"/>
    <mergeCell ref="B176:H176"/>
    <mergeCell ref="B85:B105"/>
    <mergeCell ref="B152:B175"/>
    <mergeCell ref="B136:B150"/>
    <mergeCell ref="B107:B134"/>
    <mergeCell ref="B135:H135"/>
    <mergeCell ref="B151:H151"/>
  </mergeCells>
  <dataValidations count="5">
    <dataValidation type="list" allowBlank="1" showInputMessage="1" showErrorMessage="1" sqref="D29:D64 D85:D105 D66:D83 D217:D231 D107:D134 D137:D150 D152:D175 D177:D189 D191:D198 D200:D215 D5:D27">
      <formula1>Priority</formula1>
    </dataValidation>
    <dataValidation type="list" allowBlank="1" showInputMessage="1" showErrorMessage="1" sqref="F66:F83 F29:F64 F85:F105 F107:F134 F136:F150 F152:F175 F5:F27 F191:F198 F200:F215 F217:F231 F177:F189">
      <formula1>Compliance</formula1>
    </dataValidation>
    <dataValidation type="list" allowBlank="1" showInputMessage="1" showErrorMessage="1" sqref="J5:J27">
      <formula1>eval</formula1>
    </dataValidation>
    <dataValidation type="list" allowBlank="1" showInputMessage="1" showErrorMessage="1" sqref="L29:L64 L217:L231 L191:L198 L177:L189 L152:L175 L136:L150 L66:L83 L5:L27 L107:L134 L85:L105 L200:L215">
      <formula1>$C$255:$C$259</formula1>
    </dataValidation>
    <dataValidation type="list" allowBlank="1" showInputMessage="1" showErrorMessage="1" sqref="J217:J231 J66:J83 J152:J175 J29:J64 J107:J134 J136:J150 J191:J198 J200:J215 J85:J105 J177:J189">
      <formula1>$E$255:$E$259</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25"/>
  <sheetViews>
    <sheetView zoomScaleNormal="100" workbookViewId="0">
      <selection activeCell="B1" sqref="B1"/>
    </sheetView>
  </sheetViews>
  <sheetFormatPr defaultRowHeight="15" x14ac:dyDescent="0.25"/>
  <cols>
    <col min="1" max="1" width="2.140625" style="40" customWidth="1"/>
    <col min="2" max="2" width="6.140625" style="40" customWidth="1"/>
    <col min="3" max="3" width="57.85546875" style="40" customWidth="1"/>
    <col min="4" max="4" width="11" style="40" customWidth="1"/>
    <col min="5" max="5" width="45.28515625" style="40" customWidth="1"/>
    <col min="6" max="7" width="9.140625" style="40"/>
    <col min="8" max="8" width="11.42578125" style="40" customWidth="1"/>
    <col min="9" max="16384" width="9.140625" style="40"/>
  </cols>
  <sheetData>
    <row r="1" spans="1:5" x14ac:dyDescent="0.25">
      <c r="A1" s="88"/>
      <c r="B1" s="88"/>
      <c r="C1" s="88"/>
      <c r="D1" s="88"/>
      <c r="E1" s="88"/>
    </row>
    <row r="2" spans="1:5" x14ac:dyDescent="0.25">
      <c r="A2" s="88"/>
      <c r="B2" s="88"/>
      <c r="C2" s="96" t="s">
        <v>298</v>
      </c>
      <c r="D2" s="97"/>
      <c r="E2" s="88"/>
    </row>
    <row r="3" spans="1:5" x14ac:dyDescent="0.25">
      <c r="A3" s="88"/>
      <c r="B3" s="88"/>
      <c r="C3" s="98" t="s">
        <v>281</v>
      </c>
      <c r="D3" s="89">
        <v>500</v>
      </c>
      <c r="E3" s="88"/>
    </row>
    <row r="4" spans="1:5" x14ac:dyDescent="0.25">
      <c r="A4" s="88"/>
      <c r="B4" s="88"/>
      <c r="C4" s="98" t="s">
        <v>302</v>
      </c>
      <c r="D4" s="89">
        <f>D3*30</f>
        <v>15000</v>
      </c>
      <c r="E4" s="88"/>
    </row>
    <row r="5" spans="1:5" x14ac:dyDescent="0.25">
      <c r="A5" s="88"/>
      <c r="B5" s="88"/>
      <c r="C5" s="98" t="s">
        <v>300</v>
      </c>
      <c r="D5" s="89">
        <v>25</v>
      </c>
      <c r="E5" s="88"/>
    </row>
    <row r="6" spans="1:5" x14ac:dyDescent="0.25">
      <c r="A6" s="88"/>
      <c r="B6" s="88"/>
      <c r="C6" s="98" t="s">
        <v>299</v>
      </c>
      <c r="D6" s="89">
        <v>2</v>
      </c>
      <c r="E6" s="88"/>
    </row>
    <row r="7" spans="1:5" x14ac:dyDescent="0.25">
      <c r="A7" s="88"/>
      <c r="B7" s="88"/>
      <c r="C7" s="98" t="s">
        <v>301</v>
      </c>
      <c r="D7" s="99">
        <v>0.75</v>
      </c>
      <c r="E7" s="88"/>
    </row>
    <row r="8" spans="1:5" x14ac:dyDescent="0.25">
      <c r="A8" s="88"/>
      <c r="B8" s="88"/>
      <c r="C8" s="88"/>
      <c r="D8" s="88"/>
      <c r="E8" s="88"/>
    </row>
    <row r="9" spans="1:5" x14ac:dyDescent="0.25">
      <c r="A9" s="88"/>
      <c r="B9" s="88"/>
      <c r="C9" s="88"/>
      <c r="D9" s="88"/>
      <c r="E9" s="88"/>
    </row>
    <row r="10" spans="1:5" ht="38.25" x14ac:dyDescent="0.25">
      <c r="A10" s="88"/>
      <c r="B10" s="27" t="s">
        <v>260</v>
      </c>
      <c r="C10" s="27" t="s">
        <v>277</v>
      </c>
      <c r="D10" s="44" t="s">
        <v>258</v>
      </c>
      <c r="E10" s="14" t="s">
        <v>259</v>
      </c>
    </row>
    <row r="11" spans="1:5" x14ac:dyDescent="0.25">
      <c r="A11" s="88"/>
      <c r="B11" s="89" t="s">
        <v>261</v>
      </c>
      <c r="C11" s="89" t="str">
        <f>"Software - perpetual license for " &amp; D3 &amp; " racks"</f>
        <v>Software - perpetual license for 500 racks</v>
      </c>
      <c r="D11" s="90"/>
      <c r="E11" s="89"/>
    </row>
    <row r="12" spans="1:5" s="47" customFormat="1" hidden="1" x14ac:dyDescent="0.25">
      <c r="A12" s="91"/>
      <c r="B12" s="89" t="s">
        <v>265</v>
      </c>
      <c r="C12" s="89" t="s">
        <v>282</v>
      </c>
      <c r="D12" s="100"/>
      <c r="E12" s="89"/>
    </row>
    <row r="13" spans="1:5" s="47" customFormat="1" x14ac:dyDescent="0.25">
      <c r="A13" s="91"/>
      <c r="B13" s="89" t="s">
        <v>266</v>
      </c>
      <c r="C13" s="89" t="s">
        <v>262</v>
      </c>
      <c r="D13" s="90"/>
      <c r="E13" s="89"/>
    </row>
    <row r="14" spans="1:5" x14ac:dyDescent="0.25">
      <c r="A14" s="88"/>
      <c r="B14" s="89" t="s">
        <v>267</v>
      </c>
      <c r="C14" s="89" t="s">
        <v>263</v>
      </c>
      <c r="D14" s="90"/>
      <c r="E14" s="89"/>
    </row>
    <row r="15" spans="1:5" x14ac:dyDescent="0.25">
      <c r="A15" s="88"/>
      <c r="B15" s="89" t="s">
        <v>268</v>
      </c>
      <c r="C15" s="89" t="s">
        <v>274</v>
      </c>
      <c r="D15" s="90"/>
      <c r="E15" s="89"/>
    </row>
    <row r="16" spans="1:5" x14ac:dyDescent="0.25">
      <c r="A16" s="88"/>
      <c r="B16" s="89" t="s">
        <v>272</v>
      </c>
      <c r="C16" s="89"/>
      <c r="D16" s="90"/>
      <c r="E16" s="89"/>
    </row>
    <row r="17" spans="1:5" x14ac:dyDescent="0.25">
      <c r="A17" s="88"/>
      <c r="B17" s="48" t="s">
        <v>273</v>
      </c>
      <c r="C17" s="48" t="s">
        <v>264</v>
      </c>
      <c r="D17" s="49">
        <f>SUM(D11:D15)</f>
        <v>0</v>
      </c>
      <c r="E17" s="92"/>
    </row>
    <row r="18" spans="1:5" x14ac:dyDescent="0.25">
      <c r="A18" s="88"/>
      <c r="B18" s="50"/>
      <c r="C18" s="51"/>
      <c r="D18" s="52"/>
      <c r="E18" s="93"/>
    </row>
    <row r="19" spans="1:5" hidden="1" x14ac:dyDescent="0.25">
      <c r="A19" s="88"/>
      <c r="B19" s="50"/>
      <c r="C19" s="50"/>
      <c r="D19" s="52"/>
      <c r="E19" s="93"/>
    </row>
    <row r="20" spans="1:5" hidden="1" x14ac:dyDescent="0.25">
      <c r="A20" s="88"/>
      <c r="B20" s="88"/>
      <c r="C20" s="88"/>
      <c r="D20" s="94"/>
      <c r="E20" s="88"/>
    </row>
    <row r="21" spans="1:5" ht="38.25" x14ac:dyDescent="0.25">
      <c r="A21" s="88"/>
      <c r="B21" s="27" t="s">
        <v>260</v>
      </c>
      <c r="C21" s="27" t="s">
        <v>278</v>
      </c>
      <c r="D21" s="44" t="s">
        <v>258</v>
      </c>
      <c r="E21" s="14" t="s">
        <v>259</v>
      </c>
    </row>
    <row r="22" spans="1:5" x14ac:dyDescent="0.25">
      <c r="A22" s="88"/>
      <c r="B22" s="89" t="s">
        <v>275</v>
      </c>
      <c r="C22" s="95" t="str">
        <f>"2nd Year Support Contract Renewal (based on " &amp;D3 &amp;" Racks)"</f>
        <v>2nd Year Support Contract Renewal (based on 500 Racks)</v>
      </c>
      <c r="D22" s="90"/>
      <c r="E22" s="89"/>
    </row>
    <row r="23" spans="1:5" x14ac:dyDescent="0.25">
      <c r="A23" s="88"/>
      <c r="B23" s="89" t="s">
        <v>275</v>
      </c>
      <c r="C23" s="95" t="str">
        <f>"2nd Year Support Contract Renewal (based on " &amp;D3 &amp;" Racks)"</f>
        <v>2nd Year Support Contract Renewal (based on 500 Racks)</v>
      </c>
      <c r="D23" s="90"/>
      <c r="E23" s="89"/>
    </row>
    <row r="24" spans="1:5" x14ac:dyDescent="0.25">
      <c r="A24" s="88"/>
      <c r="B24" s="89" t="s">
        <v>276</v>
      </c>
      <c r="C24" s="95" t="str">
        <f>"License Upgrade of " &amp; D3/2 &amp; " racks for a total of " &amp;  (D3/2)+D3 &amp; " Racks"</f>
        <v>License Upgrade of 250 racks for a total of 750 Racks</v>
      </c>
      <c r="D24" s="90"/>
      <c r="E24" s="89"/>
    </row>
    <row r="25" spans="1:5" x14ac:dyDescent="0.25">
      <c r="A25" s="88"/>
      <c r="B25" s="88"/>
      <c r="C25" s="88"/>
      <c r="D25" s="88"/>
      <c r="E25" s="88"/>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6:C26"/>
  <sheetViews>
    <sheetView zoomScale="90" zoomScaleNormal="90" workbookViewId="0">
      <selection activeCell="B1" sqref="B1"/>
    </sheetView>
  </sheetViews>
  <sheetFormatPr defaultRowHeight="15" x14ac:dyDescent="0.25"/>
  <cols>
    <col min="1" max="1" width="3.5703125" style="40" customWidth="1"/>
    <col min="2" max="2" width="27.42578125" style="40" customWidth="1"/>
    <col min="3" max="3" width="59.7109375" style="3" customWidth="1"/>
    <col min="4" max="16384" width="9.140625" style="40"/>
  </cols>
  <sheetData>
    <row r="6" spans="2:3" x14ac:dyDescent="0.25">
      <c r="B6" s="131" t="s">
        <v>287</v>
      </c>
      <c r="C6" s="132"/>
    </row>
    <row r="7" spans="2:3" x14ac:dyDescent="0.25">
      <c r="B7" s="36" t="s">
        <v>288</v>
      </c>
      <c r="C7" s="74"/>
    </row>
    <row r="8" spans="2:3" x14ac:dyDescent="0.25">
      <c r="B8" s="36" t="s">
        <v>289</v>
      </c>
      <c r="C8" s="41"/>
    </row>
    <row r="9" spans="2:3" x14ac:dyDescent="0.25">
      <c r="B9" s="36" t="s">
        <v>290</v>
      </c>
      <c r="C9" s="41"/>
    </row>
    <row r="10" spans="2:3" x14ac:dyDescent="0.25">
      <c r="B10" s="36" t="s">
        <v>291</v>
      </c>
      <c r="C10" s="41"/>
    </row>
    <row r="11" spans="2:3" ht="26.25" x14ac:dyDescent="0.25">
      <c r="B11" s="36" t="s">
        <v>297</v>
      </c>
      <c r="C11" s="41"/>
    </row>
    <row r="12" spans="2:3" x14ac:dyDescent="0.25">
      <c r="B12" s="42"/>
      <c r="C12" s="43"/>
    </row>
    <row r="13" spans="2:3" x14ac:dyDescent="0.25">
      <c r="B13" s="42"/>
      <c r="C13" s="43"/>
    </row>
    <row r="14" spans="2:3" x14ac:dyDescent="0.25">
      <c r="B14" s="131" t="s">
        <v>292</v>
      </c>
      <c r="C14" s="132"/>
    </row>
    <row r="15" spans="2:3" x14ac:dyDescent="0.25">
      <c r="B15" s="36" t="s">
        <v>288</v>
      </c>
      <c r="C15" s="74"/>
    </row>
    <row r="16" spans="2:3" x14ac:dyDescent="0.25">
      <c r="B16" s="36" t="s">
        <v>289</v>
      </c>
      <c r="C16" s="41"/>
    </row>
    <row r="17" spans="2:3" x14ac:dyDescent="0.25">
      <c r="B17" s="36" t="s">
        <v>290</v>
      </c>
      <c r="C17" s="41"/>
    </row>
    <row r="18" spans="2:3" x14ac:dyDescent="0.25">
      <c r="B18" s="36" t="s">
        <v>291</v>
      </c>
      <c r="C18" s="41"/>
    </row>
    <row r="19" spans="2:3" ht="26.25" x14ac:dyDescent="0.25">
      <c r="B19" s="36" t="s">
        <v>297</v>
      </c>
      <c r="C19" s="41"/>
    </row>
    <row r="20" spans="2:3" x14ac:dyDescent="0.25">
      <c r="B20" s="42"/>
      <c r="C20" s="43"/>
    </row>
    <row r="21" spans="2:3" x14ac:dyDescent="0.25">
      <c r="B21" s="131" t="s">
        <v>293</v>
      </c>
      <c r="C21" s="132"/>
    </row>
    <row r="22" spans="2:3" x14ac:dyDescent="0.25">
      <c r="B22" s="36" t="s">
        <v>288</v>
      </c>
      <c r="C22" s="74"/>
    </row>
    <row r="23" spans="2:3" x14ac:dyDescent="0.25">
      <c r="B23" s="36" t="s">
        <v>289</v>
      </c>
      <c r="C23" s="41"/>
    </row>
    <row r="24" spans="2:3" x14ac:dyDescent="0.25">
      <c r="B24" s="36" t="s">
        <v>290</v>
      </c>
      <c r="C24" s="41"/>
    </row>
    <row r="25" spans="2:3" x14ac:dyDescent="0.25">
      <c r="B25" s="36" t="s">
        <v>291</v>
      </c>
      <c r="C25" s="41"/>
    </row>
    <row r="26" spans="2:3" ht="26.25" x14ac:dyDescent="0.25">
      <c r="B26" s="36" t="s">
        <v>297</v>
      </c>
      <c r="C26" s="41"/>
    </row>
  </sheetData>
  <mergeCells count="3">
    <mergeCell ref="B6:C6"/>
    <mergeCell ref="B14:C14"/>
    <mergeCell ref="B21:C21"/>
  </mergeCells>
  <pageMargins left="0.7" right="0.7" top="0.75" bottom="0.75" header="0.3" footer="0.3"/>
  <pageSetup scale="9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Instructions for Evaluators</vt:lpstr>
      <vt:lpstr>Vendor Summary </vt:lpstr>
      <vt:lpstr>Instructions to Vendors</vt:lpstr>
      <vt:lpstr>Tech Evaluation Vendor X</vt:lpstr>
      <vt:lpstr>Pricing Evaluation Vendor X</vt:lpstr>
      <vt:lpstr>References Vendor X</vt:lpstr>
      <vt:lpstr>Compliance</vt:lpstr>
      <vt:lpstr>comply1</vt:lpstr>
      <vt:lpstr>eval</vt:lpstr>
      <vt:lpstr>evalscore</vt:lpstr>
      <vt:lpstr>evalscore1</vt:lpstr>
      <vt:lpstr>Priority</vt:lpstr>
      <vt:lpstr>priority1</vt:lpstr>
      <vt:lpstr>priscore</vt:lpstr>
      <vt:lpstr>vendorscore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DCIM RFP</dc:title>
  <dc:creator>Paul Goodison, Brad Beamish</dc:creator>
  <cp:keywords>Cormant DCIM RFP</cp:keywords>
  <cp:lastModifiedBy>BB 1</cp:lastModifiedBy>
  <cp:lastPrinted>2018-11-01T20:49:39Z</cp:lastPrinted>
  <dcterms:created xsi:type="dcterms:W3CDTF">2018-10-11T13:56:11Z</dcterms:created>
  <dcterms:modified xsi:type="dcterms:W3CDTF">2018-11-05T14:42:05Z</dcterms:modified>
</cp:coreProperties>
</file>